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0116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cuser/Desktop/"/>
    </mc:Choice>
  </mc:AlternateContent>
  <bookViews>
    <workbookView xWindow="0" yWindow="460" windowWidth="25600" windowHeight="14500" xr2:uid="{9315B690-37D1-7948-9832-2CC330F01FD1}"/>
  </bookViews>
  <sheets>
    <sheet name="２０１７" sheetId="2" r:id="rId1"/>
    <sheet name="２０１８" sheetId="1" r:id="rId2"/>
  </sheets>
  <definedNames>
    <definedName name="_xlnm._FilterDatabase" localSheetId="0" hidden="1">'２０１７'!$A$2:$AL$2</definedName>
    <definedName name="_xlnm._FilterDatabase" localSheetId="1" hidden="1">'２０１８'!$A$2:$AL$2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22" i="2" l="1"/>
  <c r="Z22" i="2"/>
  <c r="AL204" i="2"/>
  <c r="AA203" i="2"/>
  <c r="AB203" i="2" s="1"/>
  <c r="AC203" i="2" s="1"/>
  <c r="AD203" i="2" s="1"/>
  <c r="AE203" i="2" s="1"/>
  <c r="AF203" i="2" s="1"/>
  <c r="AG203" i="2" s="1"/>
  <c r="AH203" i="2" s="1"/>
  <c r="AI203" i="2" s="1"/>
  <c r="AJ203" i="2" s="1"/>
  <c r="AK203" i="2" s="1"/>
  <c r="Z203" i="2"/>
  <c r="AK202" i="2"/>
  <c r="AK204" i="2" s="1"/>
  <c r="AJ202" i="2"/>
  <c r="AI202" i="2"/>
  <c r="AI204" i="2" s="1"/>
  <c r="AH202" i="2"/>
  <c r="AH204" i="2" s="1"/>
  <c r="AG202" i="2"/>
  <c r="AG204" i="2" s="1"/>
  <c r="AF202" i="2"/>
  <c r="AE202" i="2"/>
  <c r="AE204" i="2" s="1"/>
  <c r="AD202" i="2"/>
  <c r="AD204" i="2" s="1"/>
  <c r="AC202" i="2"/>
  <c r="AC204" i="2" s="1"/>
  <c r="AB202" i="2"/>
  <c r="AA202" i="2"/>
  <c r="AA204" i="2" s="1"/>
  <c r="Z202" i="2"/>
  <c r="Z204" i="2" s="1"/>
  <c r="AL201" i="2"/>
  <c r="Z200" i="2"/>
  <c r="AA200" i="2" s="1"/>
  <c r="AB200" i="2" s="1"/>
  <c r="AC200" i="2" s="1"/>
  <c r="AD200" i="2" s="1"/>
  <c r="AE200" i="2" s="1"/>
  <c r="AF200" i="2" s="1"/>
  <c r="AG200" i="2" s="1"/>
  <c r="AH200" i="2" s="1"/>
  <c r="AI200" i="2" s="1"/>
  <c r="AJ200" i="2" s="1"/>
  <c r="AK200" i="2" s="1"/>
  <c r="AK199" i="2"/>
  <c r="AK201" i="2" s="1"/>
  <c r="AJ199" i="2"/>
  <c r="AJ201" i="2" s="1"/>
  <c r="AI199" i="2"/>
  <c r="AI201" i="2" s="1"/>
  <c r="AH199" i="2"/>
  <c r="AH201" i="2" s="1"/>
  <c r="AG199" i="2"/>
  <c r="AG201" i="2" s="1"/>
  <c r="AF199" i="2"/>
  <c r="AF201" i="2" s="1"/>
  <c r="AE199" i="2"/>
  <c r="AE201" i="2" s="1"/>
  <c r="AD199" i="2"/>
  <c r="AD201" i="2" s="1"/>
  <c r="AC199" i="2"/>
  <c r="AC201" i="2" s="1"/>
  <c r="AB199" i="2"/>
  <c r="AB201" i="2" s="1"/>
  <c r="AA199" i="2"/>
  <c r="AA201" i="2" s="1"/>
  <c r="Z199" i="2"/>
  <c r="Z201" i="2" s="1"/>
  <c r="AL198" i="2"/>
  <c r="Z197" i="2"/>
  <c r="AA197" i="2" s="1"/>
  <c r="AB197" i="2" s="1"/>
  <c r="AC197" i="2" s="1"/>
  <c r="AD197" i="2" s="1"/>
  <c r="AE197" i="2" s="1"/>
  <c r="AF197" i="2" s="1"/>
  <c r="AG197" i="2" s="1"/>
  <c r="AH197" i="2" s="1"/>
  <c r="AI197" i="2" s="1"/>
  <c r="AJ197" i="2" s="1"/>
  <c r="AK197" i="2" s="1"/>
  <c r="AK196" i="2"/>
  <c r="AK198" i="2" s="1"/>
  <c r="AJ196" i="2"/>
  <c r="AI196" i="2"/>
  <c r="AH196" i="2"/>
  <c r="AH198" i="2" s="1"/>
  <c r="AG196" i="2"/>
  <c r="AG198" i="2" s="1"/>
  <c r="AF196" i="2"/>
  <c r="AE196" i="2"/>
  <c r="AD196" i="2"/>
  <c r="AD198" i="2" s="1"/>
  <c r="AC196" i="2"/>
  <c r="AC198" i="2" s="1"/>
  <c r="AB196" i="2"/>
  <c r="AA196" i="2"/>
  <c r="Z196" i="2"/>
  <c r="Z198" i="2" s="1"/>
  <c r="AL195" i="2"/>
  <c r="AA194" i="2"/>
  <c r="AB194" i="2" s="1"/>
  <c r="AC194" i="2" s="1"/>
  <c r="AD194" i="2" s="1"/>
  <c r="AE194" i="2" s="1"/>
  <c r="AF194" i="2" s="1"/>
  <c r="AG194" i="2" s="1"/>
  <c r="AH194" i="2" s="1"/>
  <c r="AI194" i="2" s="1"/>
  <c r="AJ194" i="2" s="1"/>
  <c r="AK194" i="2" s="1"/>
  <c r="Z194" i="2"/>
  <c r="AK193" i="2"/>
  <c r="AK195" i="2" s="1"/>
  <c r="AJ193" i="2"/>
  <c r="AJ195" i="2" s="1"/>
  <c r="AI193" i="2"/>
  <c r="AI195" i="2" s="1"/>
  <c r="AH193" i="2"/>
  <c r="AH195" i="2" s="1"/>
  <c r="AG193" i="2"/>
  <c r="AG195" i="2" s="1"/>
  <c r="AF193" i="2"/>
  <c r="AF195" i="2" s="1"/>
  <c r="AE193" i="2"/>
  <c r="AE195" i="2" s="1"/>
  <c r="AD193" i="2"/>
  <c r="AD195" i="2" s="1"/>
  <c r="AC193" i="2"/>
  <c r="AC195" i="2" s="1"/>
  <c r="AB193" i="2"/>
  <c r="AB195" i="2" s="1"/>
  <c r="AA193" i="2"/>
  <c r="AA195" i="2" s="1"/>
  <c r="Z193" i="2"/>
  <c r="Z195" i="2" s="1"/>
  <c r="AL192" i="2"/>
  <c r="AB191" i="2"/>
  <c r="AC191" i="2" s="1"/>
  <c r="AD191" i="2" s="1"/>
  <c r="AE191" i="2" s="1"/>
  <c r="AF191" i="2" s="1"/>
  <c r="AG191" i="2" s="1"/>
  <c r="AH191" i="2" s="1"/>
  <c r="AI191" i="2" s="1"/>
  <c r="AJ191" i="2" s="1"/>
  <c r="AK191" i="2" s="1"/>
  <c r="AA191" i="2"/>
  <c r="Z191" i="2"/>
  <c r="AK190" i="2"/>
  <c r="AJ190" i="2"/>
  <c r="AJ192" i="2" s="1"/>
  <c r="AI190" i="2"/>
  <c r="AH190" i="2"/>
  <c r="AG190" i="2"/>
  <c r="AF190" i="2"/>
  <c r="AF192" i="2" s="1"/>
  <c r="AE190" i="2"/>
  <c r="AD190" i="2"/>
  <c r="AC190" i="2"/>
  <c r="AB190" i="2"/>
  <c r="AB192" i="2" s="1"/>
  <c r="AA190" i="2"/>
  <c r="AA192" i="2" s="1"/>
  <c r="Z190" i="2"/>
  <c r="Z192" i="2" s="1"/>
  <c r="AL189" i="2"/>
  <c r="Z188" i="2"/>
  <c r="AA188" i="2" s="1"/>
  <c r="AB188" i="2" s="1"/>
  <c r="AC188" i="2" s="1"/>
  <c r="AD188" i="2" s="1"/>
  <c r="AE188" i="2" s="1"/>
  <c r="AF188" i="2" s="1"/>
  <c r="AG188" i="2" s="1"/>
  <c r="AH188" i="2" s="1"/>
  <c r="AI188" i="2" s="1"/>
  <c r="AJ188" i="2" s="1"/>
  <c r="AK188" i="2" s="1"/>
  <c r="AK187" i="2"/>
  <c r="AJ187" i="2"/>
  <c r="AI187" i="2"/>
  <c r="AH187" i="2"/>
  <c r="AH189" i="2" s="1"/>
  <c r="AG187" i="2"/>
  <c r="AF187" i="2"/>
  <c r="AE187" i="2"/>
  <c r="AD187" i="2"/>
  <c r="AD189" i="2" s="1"/>
  <c r="AC187" i="2"/>
  <c r="AB187" i="2"/>
  <c r="AA187" i="2"/>
  <c r="Z187" i="2"/>
  <c r="Z189" i="2" s="1"/>
  <c r="AL186" i="2"/>
  <c r="Z185" i="2"/>
  <c r="AA185" i="2" s="1"/>
  <c r="AB185" i="2" s="1"/>
  <c r="AC185" i="2" s="1"/>
  <c r="AD185" i="2" s="1"/>
  <c r="AE185" i="2" s="1"/>
  <c r="AF185" i="2" s="1"/>
  <c r="AG185" i="2" s="1"/>
  <c r="AH185" i="2" s="1"/>
  <c r="AI185" i="2" s="1"/>
  <c r="AJ185" i="2" s="1"/>
  <c r="AK185" i="2" s="1"/>
  <c r="AK184" i="2"/>
  <c r="AK186" i="2" s="1"/>
  <c r="AJ184" i="2"/>
  <c r="AJ186" i="2" s="1"/>
  <c r="AI184" i="2"/>
  <c r="AH184" i="2"/>
  <c r="AH186" i="2" s="1"/>
  <c r="AG184" i="2"/>
  <c r="AG186" i="2" s="1"/>
  <c r="AF184" i="2"/>
  <c r="AF186" i="2" s="1"/>
  <c r="AE184" i="2"/>
  <c r="AD184" i="2"/>
  <c r="AD186" i="2" s="1"/>
  <c r="AC184" i="2"/>
  <c r="AC186" i="2" s="1"/>
  <c r="AB184" i="2"/>
  <c r="AB186" i="2" s="1"/>
  <c r="AA184" i="2"/>
  <c r="Z184" i="2"/>
  <c r="Z186" i="2" s="1"/>
  <c r="AL183" i="2"/>
  <c r="AA182" i="2"/>
  <c r="AB182" i="2" s="1"/>
  <c r="AC182" i="2" s="1"/>
  <c r="AD182" i="2" s="1"/>
  <c r="AE182" i="2" s="1"/>
  <c r="AF182" i="2" s="1"/>
  <c r="AG182" i="2" s="1"/>
  <c r="AH182" i="2" s="1"/>
  <c r="AI182" i="2" s="1"/>
  <c r="AJ182" i="2" s="1"/>
  <c r="AK182" i="2" s="1"/>
  <c r="Z182" i="2"/>
  <c r="AK181" i="2"/>
  <c r="AJ181" i="2"/>
  <c r="AI181" i="2"/>
  <c r="AI183" i="2" s="1"/>
  <c r="AH181" i="2"/>
  <c r="AG181" i="2"/>
  <c r="AF181" i="2"/>
  <c r="AE181" i="2"/>
  <c r="AE183" i="2" s="1"/>
  <c r="AD181" i="2"/>
  <c r="AC181" i="2"/>
  <c r="AB181" i="2"/>
  <c r="AA181" i="2"/>
  <c r="AA183" i="2" s="1"/>
  <c r="Z181" i="2"/>
  <c r="Z183" i="2" s="1"/>
  <c r="AL180" i="2"/>
  <c r="AB179" i="2"/>
  <c r="AC179" i="2" s="1"/>
  <c r="AD179" i="2" s="1"/>
  <c r="AE179" i="2" s="1"/>
  <c r="AF179" i="2" s="1"/>
  <c r="AG179" i="2" s="1"/>
  <c r="AH179" i="2" s="1"/>
  <c r="AI179" i="2" s="1"/>
  <c r="AJ179" i="2" s="1"/>
  <c r="AK179" i="2" s="1"/>
  <c r="AA179" i="2"/>
  <c r="Z179" i="2"/>
  <c r="AK178" i="2"/>
  <c r="AJ178" i="2"/>
  <c r="AJ180" i="2" s="1"/>
  <c r="AI178" i="2"/>
  <c r="AI180" i="2" s="1"/>
  <c r="AH178" i="2"/>
  <c r="AG178" i="2"/>
  <c r="AF178" i="2"/>
  <c r="AF180" i="2" s="1"/>
  <c r="AE178" i="2"/>
  <c r="AE180" i="2" s="1"/>
  <c r="AD178" i="2"/>
  <c r="AC178" i="2"/>
  <c r="AB178" i="2"/>
  <c r="AB180" i="2" s="1"/>
  <c r="AA178" i="2"/>
  <c r="AA180" i="2" s="1"/>
  <c r="Z178" i="2"/>
  <c r="Z180" i="2" s="1"/>
  <c r="AL177" i="2"/>
  <c r="Z176" i="2"/>
  <c r="AA176" i="2" s="1"/>
  <c r="AB176" i="2" s="1"/>
  <c r="AC176" i="2" s="1"/>
  <c r="AD176" i="2" s="1"/>
  <c r="AE176" i="2" s="1"/>
  <c r="AF176" i="2" s="1"/>
  <c r="AG176" i="2" s="1"/>
  <c r="AH176" i="2" s="1"/>
  <c r="AI176" i="2" s="1"/>
  <c r="AJ176" i="2" s="1"/>
  <c r="AK176" i="2" s="1"/>
  <c r="AK175" i="2"/>
  <c r="AK177" i="2" s="1"/>
  <c r="AJ175" i="2"/>
  <c r="AI175" i="2"/>
  <c r="AH175" i="2"/>
  <c r="AH177" i="2" s="1"/>
  <c r="AG175" i="2"/>
  <c r="AG177" i="2" s="1"/>
  <c r="AF175" i="2"/>
  <c r="AE175" i="2"/>
  <c r="AD175" i="2"/>
  <c r="AD177" i="2" s="1"/>
  <c r="AC175" i="2"/>
  <c r="AC177" i="2" s="1"/>
  <c r="AB175" i="2"/>
  <c r="AA175" i="2"/>
  <c r="Z175" i="2"/>
  <c r="Z177" i="2" s="1"/>
  <c r="AL174" i="2"/>
  <c r="Z173" i="2"/>
  <c r="AA173" i="2" s="1"/>
  <c r="AB173" i="2" s="1"/>
  <c r="AC173" i="2" s="1"/>
  <c r="AD173" i="2" s="1"/>
  <c r="AE173" i="2" s="1"/>
  <c r="AF173" i="2" s="1"/>
  <c r="AG173" i="2" s="1"/>
  <c r="AH173" i="2" s="1"/>
  <c r="AI173" i="2" s="1"/>
  <c r="AJ173" i="2" s="1"/>
  <c r="AK173" i="2" s="1"/>
  <c r="AK172" i="2"/>
  <c r="AK174" i="2" s="1"/>
  <c r="AJ172" i="2"/>
  <c r="AJ174" i="2" s="1"/>
  <c r="AI172" i="2"/>
  <c r="AI174" i="2" s="1"/>
  <c r="AH172" i="2"/>
  <c r="AH174" i="2" s="1"/>
  <c r="AG172" i="2"/>
  <c r="AG174" i="2" s="1"/>
  <c r="AF172" i="2"/>
  <c r="AF174" i="2" s="1"/>
  <c r="AE172" i="2"/>
  <c r="AE174" i="2" s="1"/>
  <c r="AD172" i="2"/>
  <c r="AD174" i="2" s="1"/>
  <c r="AC172" i="2"/>
  <c r="AC174" i="2" s="1"/>
  <c r="AB172" i="2"/>
  <c r="AB174" i="2" s="1"/>
  <c r="AA172" i="2"/>
  <c r="AA174" i="2" s="1"/>
  <c r="Z172" i="2"/>
  <c r="Z174" i="2" s="1"/>
  <c r="AL171" i="2"/>
  <c r="AA170" i="2"/>
  <c r="AB170" i="2" s="1"/>
  <c r="AC170" i="2" s="1"/>
  <c r="AD170" i="2" s="1"/>
  <c r="AE170" i="2" s="1"/>
  <c r="AF170" i="2" s="1"/>
  <c r="AG170" i="2" s="1"/>
  <c r="AH170" i="2" s="1"/>
  <c r="AI170" i="2" s="1"/>
  <c r="AJ170" i="2" s="1"/>
  <c r="AK170" i="2" s="1"/>
  <c r="Z170" i="2"/>
  <c r="AK169" i="2"/>
  <c r="AJ169" i="2"/>
  <c r="AI169" i="2"/>
  <c r="AI171" i="2" s="1"/>
  <c r="AH169" i="2"/>
  <c r="AH171" i="2" s="1"/>
  <c r="AG169" i="2"/>
  <c r="AF169" i="2"/>
  <c r="AE169" i="2"/>
  <c r="AE171" i="2" s="1"/>
  <c r="AD169" i="2"/>
  <c r="AD171" i="2" s="1"/>
  <c r="AC169" i="2"/>
  <c r="AB169" i="2"/>
  <c r="AA169" i="2"/>
  <c r="AA171" i="2" s="1"/>
  <c r="Z169" i="2"/>
  <c r="Z171" i="2" s="1"/>
  <c r="AL168" i="2"/>
  <c r="AB167" i="2"/>
  <c r="AC167" i="2" s="1"/>
  <c r="AD167" i="2" s="1"/>
  <c r="AE167" i="2" s="1"/>
  <c r="AF167" i="2" s="1"/>
  <c r="AG167" i="2" s="1"/>
  <c r="AH167" i="2" s="1"/>
  <c r="AI167" i="2" s="1"/>
  <c r="AJ167" i="2" s="1"/>
  <c r="AK167" i="2" s="1"/>
  <c r="AA167" i="2"/>
  <c r="Z167" i="2"/>
  <c r="AK166" i="2"/>
  <c r="AJ166" i="2"/>
  <c r="AJ168" i="2" s="1"/>
  <c r="AI166" i="2"/>
  <c r="AI168" i="2" s="1"/>
  <c r="AH166" i="2"/>
  <c r="AH168" i="2" s="1"/>
  <c r="AG166" i="2"/>
  <c r="AF166" i="2"/>
  <c r="AF168" i="2" s="1"/>
  <c r="AE166" i="2"/>
  <c r="AE168" i="2" s="1"/>
  <c r="AD166" i="2"/>
  <c r="AD168" i="2" s="1"/>
  <c r="AC166" i="2"/>
  <c r="AB166" i="2"/>
  <c r="AB168" i="2" s="1"/>
  <c r="AA166" i="2"/>
  <c r="AA168" i="2" s="1"/>
  <c r="Z166" i="2"/>
  <c r="Z168" i="2" s="1"/>
  <c r="AL165" i="2"/>
  <c r="Z164" i="2"/>
  <c r="AA164" i="2" s="1"/>
  <c r="AB164" i="2" s="1"/>
  <c r="AC164" i="2" s="1"/>
  <c r="AD164" i="2" s="1"/>
  <c r="AE164" i="2" s="1"/>
  <c r="AF164" i="2" s="1"/>
  <c r="AG164" i="2" s="1"/>
  <c r="AH164" i="2" s="1"/>
  <c r="AI164" i="2" s="1"/>
  <c r="AJ164" i="2" s="1"/>
  <c r="AK164" i="2" s="1"/>
  <c r="AK163" i="2"/>
  <c r="AK165" i="2" s="1"/>
  <c r="AJ163" i="2"/>
  <c r="AI163" i="2"/>
  <c r="AH163" i="2"/>
  <c r="AG163" i="2"/>
  <c r="AG165" i="2" s="1"/>
  <c r="AF163" i="2"/>
  <c r="AE163" i="2"/>
  <c r="AD163" i="2"/>
  <c r="AC163" i="2"/>
  <c r="AC165" i="2" s="1"/>
  <c r="AB163" i="2"/>
  <c r="AB165" i="2" s="1"/>
  <c r="AA163" i="2"/>
  <c r="Z163" i="2"/>
  <c r="Z165" i="2" s="1"/>
  <c r="AL162" i="2"/>
  <c r="Z161" i="2"/>
  <c r="AA161" i="2" s="1"/>
  <c r="AB161" i="2" s="1"/>
  <c r="AC161" i="2" s="1"/>
  <c r="AD161" i="2" s="1"/>
  <c r="AE161" i="2" s="1"/>
  <c r="AF161" i="2" s="1"/>
  <c r="AG161" i="2" s="1"/>
  <c r="AH161" i="2" s="1"/>
  <c r="AI161" i="2" s="1"/>
  <c r="AJ161" i="2" s="1"/>
  <c r="AK161" i="2" s="1"/>
  <c r="AK160" i="2"/>
  <c r="AJ160" i="2"/>
  <c r="AI160" i="2"/>
  <c r="AH160" i="2"/>
  <c r="AH162" i="2" s="1"/>
  <c r="AG160" i="2"/>
  <c r="AF160" i="2"/>
  <c r="AE160" i="2"/>
  <c r="AD160" i="2"/>
  <c r="AD162" i="2" s="1"/>
  <c r="AC160" i="2"/>
  <c r="AB160" i="2"/>
  <c r="AA160" i="2"/>
  <c r="Z160" i="2"/>
  <c r="Z162" i="2" s="1"/>
  <c r="AL159" i="2"/>
  <c r="AA158" i="2"/>
  <c r="AB158" i="2" s="1"/>
  <c r="AC158" i="2" s="1"/>
  <c r="AD158" i="2" s="1"/>
  <c r="AE158" i="2" s="1"/>
  <c r="AF158" i="2" s="1"/>
  <c r="AG158" i="2" s="1"/>
  <c r="AH158" i="2" s="1"/>
  <c r="AI158" i="2" s="1"/>
  <c r="AJ158" i="2" s="1"/>
  <c r="AK158" i="2" s="1"/>
  <c r="Z158" i="2"/>
  <c r="AK157" i="2"/>
  <c r="AK159" i="2" s="1"/>
  <c r="AJ157" i="2"/>
  <c r="AI157" i="2"/>
  <c r="AI159" i="2" s="1"/>
  <c r="AH157" i="2"/>
  <c r="AH159" i="2" s="1"/>
  <c r="AG157" i="2"/>
  <c r="AG159" i="2" s="1"/>
  <c r="AF157" i="2"/>
  <c r="AE157" i="2"/>
  <c r="AE159" i="2" s="1"/>
  <c r="AD157" i="2"/>
  <c r="AD159" i="2" s="1"/>
  <c r="AC157" i="2"/>
  <c r="AC159" i="2" s="1"/>
  <c r="AB157" i="2"/>
  <c r="AA157" i="2"/>
  <c r="AA159" i="2" s="1"/>
  <c r="Z157" i="2"/>
  <c r="Z159" i="2" s="1"/>
  <c r="AL156" i="2"/>
  <c r="AB155" i="2"/>
  <c r="AC155" i="2" s="1"/>
  <c r="AD155" i="2" s="1"/>
  <c r="AE155" i="2" s="1"/>
  <c r="AF155" i="2" s="1"/>
  <c r="AG155" i="2" s="1"/>
  <c r="AH155" i="2" s="1"/>
  <c r="AI155" i="2" s="1"/>
  <c r="AJ155" i="2" s="1"/>
  <c r="AK155" i="2" s="1"/>
  <c r="AA155" i="2"/>
  <c r="Z155" i="2"/>
  <c r="AK154" i="2"/>
  <c r="AK156" i="2" s="1"/>
  <c r="AJ154" i="2"/>
  <c r="AJ156" i="2" s="1"/>
  <c r="AI154" i="2"/>
  <c r="AI156" i="2" s="1"/>
  <c r="AH154" i="2"/>
  <c r="AH156" i="2" s="1"/>
  <c r="AG154" i="2"/>
  <c r="AG156" i="2" s="1"/>
  <c r="AF154" i="2"/>
  <c r="AF156" i="2" s="1"/>
  <c r="AE154" i="2"/>
  <c r="AE156" i="2" s="1"/>
  <c r="AD154" i="2"/>
  <c r="AD156" i="2" s="1"/>
  <c r="AC154" i="2"/>
  <c r="AC156" i="2" s="1"/>
  <c r="AB154" i="2"/>
  <c r="AB156" i="2" s="1"/>
  <c r="AA154" i="2"/>
  <c r="AA156" i="2" s="1"/>
  <c r="Z154" i="2"/>
  <c r="Z156" i="2" s="1"/>
  <c r="AL153" i="2"/>
  <c r="AC152" i="2"/>
  <c r="AD152" i="2" s="1"/>
  <c r="AE152" i="2" s="1"/>
  <c r="AF152" i="2" s="1"/>
  <c r="AG152" i="2" s="1"/>
  <c r="AH152" i="2" s="1"/>
  <c r="AI152" i="2" s="1"/>
  <c r="AJ152" i="2" s="1"/>
  <c r="AK152" i="2" s="1"/>
  <c r="AB152" i="2"/>
  <c r="AA152" i="2"/>
  <c r="Z152" i="2"/>
  <c r="AK151" i="2"/>
  <c r="AK153" i="2" s="1"/>
  <c r="AJ151" i="2"/>
  <c r="AJ153" i="2" s="1"/>
  <c r="AI151" i="2"/>
  <c r="AI153" i="2" s="1"/>
  <c r="AH151" i="2"/>
  <c r="AH153" i="2" s="1"/>
  <c r="AG151" i="2"/>
  <c r="AG153" i="2" s="1"/>
  <c r="AF151" i="2"/>
  <c r="AF153" i="2" s="1"/>
  <c r="AE151" i="2"/>
  <c r="AE153" i="2" s="1"/>
  <c r="AD151" i="2"/>
  <c r="AD153" i="2" s="1"/>
  <c r="AC151" i="2"/>
  <c r="AC153" i="2" s="1"/>
  <c r="AB151" i="2"/>
  <c r="AB153" i="2" s="1"/>
  <c r="AA151" i="2"/>
  <c r="AA153" i="2" s="1"/>
  <c r="Z151" i="2"/>
  <c r="Z153" i="2" s="1"/>
  <c r="AL150" i="2"/>
  <c r="Z149" i="2"/>
  <c r="AA149" i="2" s="1"/>
  <c r="AB149" i="2" s="1"/>
  <c r="AC149" i="2" s="1"/>
  <c r="AD149" i="2" s="1"/>
  <c r="AE149" i="2" s="1"/>
  <c r="AF149" i="2" s="1"/>
  <c r="AG149" i="2" s="1"/>
  <c r="AH149" i="2" s="1"/>
  <c r="AI149" i="2" s="1"/>
  <c r="AJ149" i="2" s="1"/>
  <c r="AK149" i="2" s="1"/>
  <c r="AK148" i="2"/>
  <c r="AK150" i="2" s="1"/>
  <c r="AJ148" i="2"/>
  <c r="AJ150" i="2" s="1"/>
  <c r="AI148" i="2"/>
  <c r="AH148" i="2"/>
  <c r="AH150" i="2" s="1"/>
  <c r="AG148" i="2"/>
  <c r="AG150" i="2" s="1"/>
  <c r="AF148" i="2"/>
  <c r="AF150" i="2" s="1"/>
  <c r="AE148" i="2"/>
  <c r="AD148" i="2"/>
  <c r="AD150" i="2" s="1"/>
  <c r="AC148" i="2"/>
  <c r="AC150" i="2" s="1"/>
  <c r="AB148" i="2"/>
  <c r="AB150" i="2" s="1"/>
  <c r="AA148" i="2"/>
  <c r="Z148" i="2"/>
  <c r="Z150" i="2" s="1"/>
  <c r="AL147" i="2"/>
  <c r="AA146" i="2"/>
  <c r="AB146" i="2" s="1"/>
  <c r="AC146" i="2" s="1"/>
  <c r="AD146" i="2" s="1"/>
  <c r="AE146" i="2" s="1"/>
  <c r="AF146" i="2" s="1"/>
  <c r="AG146" i="2" s="1"/>
  <c r="AH146" i="2" s="1"/>
  <c r="AI146" i="2" s="1"/>
  <c r="AJ146" i="2" s="1"/>
  <c r="AK146" i="2" s="1"/>
  <c r="Z146" i="2"/>
  <c r="AK145" i="2"/>
  <c r="AJ145" i="2"/>
  <c r="AI145" i="2"/>
  <c r="AI147" i="2" s="1"/>
  <c r="AH145" i="2"/>
  <c r="AG145" i="2"/>
  <c r="AF145" i="2"/>
  <c r="AE145" i="2"/>
  <c r="AE147" i="2" s="1"/>
  <c r="AD145" i="2"/>
  <c r="AC145" i="2"/>
  <c r="AB145" i="2"/>
  <c r="AA145" i="2"/>
  <c r="AA147" i="2" s="1"/>
  <c r="Z145" i="2"/>
  <c r="Z147" i="2" s="1"/>
  <c r="AL144" i="2"/>
  <c r="AB143" i="2"/>
  <c r="AC143" i="2" s="1"/>
  <c r="AD143" i="2" s="1"/>
  <c r="AE143" i="2" s="1"/>
  <c r="AF143" i="2" s="1"/>
  <c r="AG143" i="2" s="1"/>
  <c r="AH143" i="2" s="1"/>
  <c r="AI143" i="2" s="1"/>
  <c r="AJ143" i="2" s="1"/>
  <c r="AK143" i="2" s="1"/>
  <c r="AA143" i="2"/>
  <c r="Z143" i="2"/>
  <c r="AK142" i="2"/>
  <c r="AJ142" i="2"/>
  <c r="AJ144" i="2" s="1"/>
  <c r="AI142" i="2"/>
  <c r="AI144" i="2" s="1"/>
  <c r="AH142" i="2"/>
  <c r="AG142" i="2"/>
  <c r="AF142" i="2"/>
  <c r="AF144" i="2" s="1"/>
  <c r="AE142" i="2"/>
  <c r="AE144" i="2" s="1"/>
  <c r="AD142" i="2"/>
  <c r="AC142" i="2"/>
  <c r="AB142" i="2"/>
  <c r="AB144" i="2" s="1"/>
  <c r="AA142" i="2"/>
  <c r="AA144" i="2" s="1"/>
  <c r="Z142" i="2"/>
  <c r="Z144" i="2" s="1"/>
  <c r="AL141" i="2"/>
  <c r="AC140" i="2"/>
  <c r="AD140" i="2" s="1"/>
  <c r="AE140" i="2" s="1"/>
  <c r="AF140" i="2" s="1"/>
  <c r="AG140" i="2" s="1"/>
  <c r="AH140" i="2" s="1"/>
  <c r="AI140" i="2" s="1"/>
  <c r="AJ140" i="2" s="1"/>
  <c r="AK140" i="2" s="1"/>
  <c r="AB140" i="2"/>
  <c r="AA140" i="2"/>
  <c r="Z140" i="2"/>
  <c r="AK139" i="2"/>
  <c r="AK141" i="2" s="1"/>
  <c r="AJ139" i="2"/>
  <c r="AJ141" i="2" s="1"/>
  <c r="AI139" i="2"/>
  <c r="AH139" i="2"/>
  <c r="AG139" i="2"/>
  <c r="AG141" i="2" s="1"/>
  <c r="AF139" i="2"/>
  <c r="AF141" i="2" s="1"/>
  <c r="AE139" i="2"/>
  <c r="AD139" i="2"/>
  <c r="AC139" i="2"/>
  <c r="AC141" i="2" s="1"/>
  <c r="AB139" i="2"/>
  <c r="AB141" i="2" s="1"/>
  <c r="AA139" i="2"/>
  <c r="AA141" i="2" s="1"/>
  <c r="Z139" i="2"/>
  <c r="Z141" i="2" s="1"/>
  <c r="AL138" i="2"/>
  <c r="Z137" i="2"/>
  <c r="AA137" i="2" s="1"/>
  <c r="AB137" i="2" s="1"/>
  <c r="AC137" i="2" s="1"/>
  <c r="AD137" i="2" s="1"/>
  <c r="AE137" i="2" s="1"/>
  <c r="AF137" i="2" s="1"/>
  <c r="AG137" i="2" s="1"/>
  <c r="AH137" i="2" s="1"/>
  <c r="AI137" i="2" s="1"/>
  <c r="AJ137" i="2" s="1"/>
  <c r="AK137" i="2" s="1"/>
  <c r="AK136" i="2"/>
  <c r="AJ136" i="2"/>
  <c r="AI136" i="2"/>
  <c r="AH136" i="2"/>
  <c r="AH138" i="2" s="1"/>
  <c r="AG136" i="2"/>
  <c r="AF136" i="2"/>
  <c r="AE136" i="2"/>
  <c r="AD136" i="2"/>
  <c r="AD138" i="2" s="1"/>
  <c r="AC136" i="2"/>
  <c r="AB136" i="2"/>
  <c r="AA136" i="2"/>
  <c r="Z136" i="2"/>
  <c r="Z138" i="2" s="1"/>
  <c r="AL135" i="2"/>
  <c r="AA134" i="2"/>
  <c r="AB134" i="2" s="1"/>
  <c r="AC134" i="2" s="1"/>
  <c r="AD134" i="2" s="1"/>
  <c r="AE134" i="2" s="1"/>
  <c r="AF134" i="2" s="1"/>
  <c r="AG134" i="2" s="1"/>
  <c r="AH134" i="2" s="1"/>
  <c r="AI134" i="2" s="1"/>
  <c r="AJ134" i="2" s="1"/>
  <c r="AK134" i="2" s="1"/>
  <c r="Z134" i="2"/>
  <c r="AK133" i="2"/>
  <c r="AK135" i="2" s="1"/>
  <c r="AJ133" i="2"/>
  <c r="AI133" i="2"/>
  <c r="AI135" i="2" s="1"/>
  <c r="AH133" i="2"/>
  <c r="AH135" i="2" s="1"/>
  <c r="AG133" i="2"/>
  <c r="AG135" i="2" s="1"/>
  <c r="AF133" i="2"/>
  <c r="AE133" i="2"/>
  <c r="AE135" i="2" s="1"/>
  <c r="AD133" i="2"/>
  <c r="AD135" i="2" s="1"/>
  <c r="AC133" i="2"/>
  <c r="AC135" i="2" s="1"/>
  <c r="AB133" i="2"/>
  <c r="AA133" i="2"/>
  <c r="AA135" i="2" s="1"/>
  <c r="Z133" i="2"/>
  <c r="Z135" i="2" s="1"/>
  <c r="AL132" i="2"/>
  <c r="Z131" i="2"/>
  <c r="AA131" i="2" s="1"/>
  <c r="AB131" i="2" s="1"/>
  <c r="AC131" i="2" s="1"/>
  <c r="AD131" i="2" s="1"/>
  <c r="AE131" i="2" s="1"/>
  <c r="AF131" i="2" s="1"/>
  <c r="AG131" i="2" s="1"/>
  <c r="AH131" i="2" s="1"/>
  <c r="AI131" i="2" s="1"/>
  <c r="AJ131" i="2" s="1"/>
  <c r="AK131" i="2" s="1"/>
  <c r="AK130" i="2"/>
  <c r="AJ130" i="2"/>
  <c r="AJ132" i="2" s="1"/>
  <c r="AI130" i="2"/>
  <c r="AI132" i="2" s="1"/>
  <c r="AH130" i="2"/>
  <c r="AG130" i="2"/>
  <c r="AF130" i="2"/>
  <c r="AF132" i="2" s="1"/>
  <c r="AE130" i="2"/>
  <c r="AE132" i="2" s="1"/>
  <c r="AD130" i="2"/>
  <c r="AC130" i="2"/>
  <c r="AB130" i="2"/>
  <c r="AB132" i="2" s="1"/>
  <c r="AA130" i="2"/>
  <c r="AA132" i="2" s="1"/>
  <c r="Z130" i="2"/>
  <c r="Z132" i="2" s="1"/>
  <c r="AL129" i="2"/>
  <c r="AA128" i="2"/>
  <c r="AB128" i="2" s="1"/>
  <c r="AC128" i="2" s="1"/>
  <c r="AD128" i="2" s="1"/>
  <c r="AE128" i="2" s="1"/>
  <c r="AF128" i="2" s="1"/>
  <c r="AG128" i="2" s="1"/>
  <c r="AH128" i="2" s="1"/>
  <c r="AI128" i="2" s="1"/>
  <c r="AJ128" i="2" s="1"/>
  <c r="AK128" i="2" s="1"/>
  <c r="Z128" i="2"/>
  <c r="AK127" i="2"/>
  <c r="AJ127" i="2"/>
  <c r="AI127" i="2"/>
  <c r="AI129" i="2" s="1"/>
  <c r="AH127" i="2"/>
  <c r="AH129" i="2" s="1"/>
  <c r="AG127" i="2"/>
  <c r="AF127" i="2"/>
  <c r="AE127" i="2"/>
  <c r="AE129" i="2" s="1"/>
  <c r="AD127" i="2"/>
  <c r="AD129" i="2" s="1"/>
  <c r="AC127" i="2"/>
  <c r="AB127" i="2"/>
  <c r="AA127" i="2"/>
  <c r="AA129" i="2" s="1"/>
  <c r="Z127" i="2"/>
  <c r="Z129" i="2" s="1"/>
  <c r="AL126" i="2"/>
  <c r="Z125" i="2"/>
  <c r="AA125" i="2" s="1"/>
  <c r="AB125" i="2" s="1"/>
  <c r="AC125" i="2" s="1"/>
  <c r="AD125" i="2" s="1"/>
  <c r="AE125" i="2" s="1"/>
  <c r="AF125" i="2" s="1"/>
  <c r="AG125" i="2" s="1"/>
  <c r="AH125" i="2" s="1"/>
  <c r="AI125" i="2" s="1"/>
  <c r="AJ125" i="2" s="1"/>
  <c r="AK125" i="2" s="1"/>
  <c r="AK124" i="2"/>
  <c r="AK126" i="2" s="1"/>
  <c r="AJ124" i="2"/>
  <c r="AJ126" i="2" s="1"/>
  <c r="AI124" i="2"/>
  <c r="AH124" i="2"/>
  <c r="AH126" i="2" s="1"/>
  <c r="AG124" i="2"/>
  <c r="AG126" i="2" s="1"/>
  <c r="AF124" i="2"/>
  <c r="AF126" i="2" s="1"/>
  <c r="AE124" i="2"/>
  <c r="AD124" i="2"/>
  <c r="AD126" i="2" s="1"/>
  <c r="AC124" i="2"/>
  <c r="AC126" i="2" s="1"/>
  <c r="AB124" i="2"/>
  <c r="AB126" i="2" s="1"/>
  <c r="AA124" i="2"/>
  <c r="Z124" i="2"/>
  <c r="Z126" i="2" s="1"/>
  <c r="AL123" i="2"/>
  <c r="Z122" i="2"/>
  <c r="AA122" i="2" s="1"/>
  <c r="AB122" i="2" s="1"/>
  <c r="AC122" i="2" s="1"/>
  <c r="AD122" i="2" s="1"/>
  <c r="AE122" i="2" s="1"/>
  <c r="AF122" i="2" s="1"/>
  <c r="AG122" i="2" s="1"/>
  <c r="AH122" i="2" s="1"/>
  <c r="AI122" i="2" s="1"/>
  <c r="AJ122" i="2" s="1"/>
  <c r="AK122" i="2" s="1"/>
  <c r="AK121" i="2"/>
  <c r="AJ121" i="2"/>
  <c r="AI121" i="2"/>
  <c r="AH121" i="2"/>
  <c r="AH123" i="2" s="1"/>
  <c r="AG121" i="2"/>
  <c r="AF121" i="2"/>
  <c r="AE121" i="2"/>
  <c r="AD121" i="2"/>
  <c r="AD123" i="2" s="1"/>
  <c r="AC121" i="2"/>
  <c r="AB121" i="2"/>
  <c r="AA121" i="2"/>
  <c r="Z121" i="2"/>
  <c r="Z123" i="2" s="1"/>
  <c r="AL120" i="2"/>
  <c r="Z119" i="2"/>
  <c r="AA119" i="2" s="1"/>
  <c r="AB119" i="2" s="1"/>
  <c r="AC119" i="2" s="1"/>
  <c r="AD119" i="2" s="1"/>
  <c r="AE119" i="2" s="1"/>
  <c r="AF119" i="2" s="1"/>
  <c r="AG119" i="2" s="1"/>
  <c r="AH119" i="2" s="1"/>
  <c r="AI119" i="2" s="1"/>
  <c r="AJ119" i="2" s="1"/>
  <c r="AK119" i="2" s="1"/>
  <c r="AK118" i="2"/>
  <c r="AK120" i="2" s="1"/>
  <c r="AJ118" i="2"/>
  <c r="AJ120" i="2" s="1"/>
  <c r="AI118" i="2"/>
  <c r="AH118" i="2"/>
  <c r="AH120" i="2" s="1"/>
  <c r="AG118" i="2"/>
  <c r="AG120" i="2" s="1"/>
  <c r="AF118" i="2"/>
  <c r="AF120" i="2" s="1"/>
  <c r="AE118" i="2"/>
  <c r="AD118" i="2"/>
  <c r="AD120" i="2" s="1"/>
  <c r="AC118" i="2"/>
  <c r="AC120" i="2" s="1"/>
  <c r="AB118" i="2"/>
  <c r="AB120" i="2" s="1"/>
  <c r="AA118" i="2"/>
  <c r="Z118" i="2"/>
  <c r="Z120" i="2" s="1"/>
  <c r="AL117" i="2"/>
  <c r="AA116" i="2"/>
  <c r="AB116" i="2" s="1"/>
  <c r="AC116" i="2" s="1"/>
  <c r="AD116" i="2" s="1"/>
  <c r="AE116" i="2" s="1"/>
  <c r="AF116" i="2" s="1"/>
  <c r="AG116" i="2" s="1"/>
  <c r="AH116" i="2" s="1"/>
  <c r="AI116" i="2" s="1"/>
  <c r="AJ116" i="2" s="1"/>
  <c r="AK116" i="2" s="1"/>
  <c r="Z116" i="2"/>
  <c r="AK115" i="2"/>
  <c r="AJ115" i="2"/>
  <c r="AI115" i="2"/>
  <c r="AI117" i="2" s="1"/>
  <c r="AH115" i="2"/>
  <c r="AG115" i="2"/>
  <c r="AF115" i="2"/>
  <c r="AE115" i="2"/>
  <c r="AE117" i="2" s="1"/>
  <c r="AD115" i="2"/>
  <c r="AC115" i="2"/>
  <c r="AB115" i="2"/>
  <c r="AA115" i="2"/>
  <c r="AA117" i="2" s="1"/>
  <c r="Z115" i="2"/>
  <c r="Z117" i="2" s="1"/>
  <c r="AL114" i="2"/>
  <c r="Z113" i="2"/>
  <c r="AA113" i="2" s="1"/>
  <c r="AB113" i="2" s="1"/>
  <c r="AC113" i="2" s="1"/>
  <c r="AD113" i="2" s="1"/>
  <c r="AE113" i="2" s="1"/>
  <c r="AF113" i="2" s="1"/>
  <c r="AG113" i="2" s="1"/>
  <c r="AH113" i="2" s="1"/>
  <c r="AI113" i="2" s="1"/>
  <c r="AJ113" i="2" s="1"/>
  <c r="AK113" i="2" s="1"/>
  <c r="AK112" i="2"/>
  <c r="AK114" i="2" s="1"/>
  <c r="AJ112" i="2"/>
  <c r="AI112" i="2"/>
  <c r="AH112" i="2"/>
  <c r="AH114" i="2" s="1"/>
  <c r="AG112" i="2"/>
  <c r="AG114" i="2" s="1"/>
  <c r="AF112" i="2"/>
  <c r="AE112" i="2"/>
  <c r="AD112" i="2"/>
  <c r="AD114" i="2" s="1"/>
  <c r="AC112" i="2"/>
  <c r="AC114" i="2" s="1"/>
  <c r="AB112" i="2"/>
  <c r="AA112" i="2"/>
  <c r="Z112" i="2"/>
  <c r="Z114" i="2" s="1"/>
  <c r="AL111" i="2"/>
  <c r="Z110" i="2"/>
  <c r="AA110" i="2" s="1"/>
  <c r="AB110" i="2" s="1"/>
  <c r="AC110" i="2" s="1"/>
  <c r="AD110" i="2" s="1"/>
  <c r="AE110" i="2" s="1"/>
  <c r="AF110" i="2" s="1"/>
  <c r="AG110" i="2" s="1"/>
  <c r="AH110" i="2" s="1"/>
  <c r="AI110" i="2" s="1"/>
  <c r="AJ110" i="2" s="1"/>
  <c r="AK110" i="2" s="1"/>
  <c r="AK109" i="2"/>
  <c r="AK111" i="2" s="1"/>
  <c r="AJ109" i="2"/>
  <c r="AJ111" i="2" s="1"/>
  <c r="AI109" i="2"/>
  <c r="AI111" i="2" s="1"/>
  <c r="AH109" i="2"/>
  <c r="AH111" i="2" s="1"/>
  <c r="AG109" i="2"/>
  <c r="AG111" i="2" s="1"/>
  <c r="AF109" i="2"/>
  <c r="AF111" i="2" s="1"/>
  <c r="AE109" i="2"/>
  <c r="AE111" i="2" s="1"/>
  <c r="AD109" i="2"/>
  <c r="AD111" i="2" s="1"/>
  <c r="AC109" i="2"/>
  <c r="AC111" i="2" s="1"/>
  <c r="AB109" i="2"/>
  <c r="AB111" i="2" s="1"/>
  <c r="AA109" i="2"/>
  <c r="AA111" i="2" s="1"/>
  <c r="Z109" i="2"/>
  <c r="Z111" i="2" s="1"/>
  <c r="AL108" i="2"/>
  <c r="Z107" i="2"/>
  <c r="AA107" i="2" s="1"/>
  <c r="AB107" i="2" s="1"/>
  <c r="AC107" i="2" s="1"/>
  <c r="AD107" i="2" s="1"/>
  <c r="AE107" i="2" s="1"/>
  <c r="AF107" i="2" s="1"/>
  <c r="AG107" i="2" s="1"/>
  <c r="AH107" i="2" s="1"/>
  <c r="AI107" i="2" s="1"/>
  <c r="AJ107" i="2" s="1"/>
  <c r="AK107" i="2" s="1"/>
  <c r="AK106" i="2"/>
  <c r="AK108" i="2" s="1"/>
  <c r="AJ106" i="2"/>
  <c r="AI106" i="2"/>
  <c r="AH106" i="2"/>
  <c r="AH108" i="2" s="1"/>
  <c r="AG106" i="2"/>
  <c r="AG108" i="2" s="1"/>
  <c r="AF106" i="2"/>
  <c r="AE106" i="2"/>
  <c r="AD106" i="2"/>
  <c r="AD108" i="2" s="1"/>
  <c r="AC106" i="2"/>
  <c r="AC108" i="2" s="1"/>
  <c r="AB106" i="2"/>
  <c r="AA106" i="2"/>
  <c r="Z106" i="2"/>
  <c r="Z108" i="2" s="1"/>
  <c r="AL105" i="2"/>
  <c r="AA104" i="2"/>
  <c r="AB104" i="2" s="1"/>
  <c r="AC104" i="2" s="1"/>
  <c r="AD104" i="2" s="1"/>
  <c r="AE104" i="2" s="1"/>
  <c r="AF104" i="2" s="1"/>
  <c r="AG104" i="2" s="1"/>
  <c r="AH104" i="2" s="1"/>
  <c r="AI104" i="2" s="1"/>
  <c r="AJ104" i="2" s="1"/>
  <c r="AK104" i="2" s="1"/>
  <c r="Z104" i="2"/>
  <c r="AK103" i="2"/>
  <c r="AK105" i="2" s="1"/>
  <c r="AJ103" i="2"/>
  <c r="AJ105" i="2" s="1"/>
  <c r="AI103" i="2"/>
  <c r="AI105" i="2" s="1"/>
  <c r="AH103" i="2"/>
  <c r="AH105" i="2" s="1"/>
  <c r="AG103" i="2"/>
  <c r="AG105" i="2" s="1"/>
  <c r="AF103" i="2"/>
  <c r="AF105" i="2" s="1"/>
  <c r="AE103" i="2"/>
  <c r="AE105" i="2" s="1"/>
  <c r="AD103" i="2"/>
  <c r="AD105" i="2" s="1"/>
  <c r="AC103" i="2"/>
  <c r="AC105" i="2" s="1"/>
  <c r="AB103" i="2"/>
  <c r="AB105" i="2" s="1"/>
  <c r="AA103" i="2"/>
  <c r="AA105" i="2" s="1"/>
  <c r="Z103" i="2"/>
  <c r="Z105" i="2" s="1"/>
  <c r="AL102" i="2"/>
  <c r="Z101" i="2"/>
  <c r="AA101" i="2" s="1"/>
  <c r="AB101" i="2" s="1"/>
  <c r="AC101" i="2" s="1"/>
  <c r="AD101" i="2" s="1"/>
  <c r="AE101" i="2" s="1"/>
  <c r="AF101" i="2" s="1"/>
  <c r="AG101" i="2" s="1"/>
  <c r="AH101" i="2" s="1"/>
  <c r="AI101" i="2" s="1"/>
  <c r="AJ101" i="2" s="1"/>
  <c r="AK101" i="2" s="1"/>
  <c r="AK100" i="2"/>
  <c r="AJ100" i="2"/>
  <c r="AI100" i="2"/>
  <c r="AH100" i="2"/>
  <c r="AH102" i="2" s="1"/>
  <c r="AG100" i="2"/>
  <c r="AF100" i="2"/>
  <c r="AE100" i="2"/>
  <c r="AD100" i="2"/>
  <c r="AD102" i="2" s="1"/>
  <c r="AC100" i="2"/>
  <c r="AB100" i="2"/>
  <c r="AA100" i="2"/>
  <c r="AA102" i="2" s="1"/>
  <c r="Z100" i="2"/>
  <c r="Z102" i="2" s="1"/>
  <c r="AL99" i="2"/>
  <c r="Z98" i="2"/>
  <c r="AA98" i="2" s="1"/>
  <c r="AB98" i="2" s="1"/>
  <c r="AC98" i="2" s="1"/>
  <c r="AD98" i="2" s="1"/>
  <c r="AE98" i="2" s="1"/>
  <c r="AF98" i="2" s="1"/>
  <c r="AG98" i="2" s="1"/>
  <c r="AH98" i="2" s="1"/>
  <c r="AI98" i="2" s="1"/>
  <c r="AJ98" i="2" s="1"/>
  <c r="AK98" i="2" s="1"/>
  <c r="AK97" i="2"/>
  <c r="AK99" i="2" s="1"/>
  <c r="AJ97" i="2"/>
  <c r="AJ99" i="2" s="1"/>
  <c r="AI97" i="2"/>
  <c r="AH97" i="2"/>
  <c r="AH99" i="2" s="1"/>
  <c r="AG97" i="2"/>
  <c r="AG99" i="2" s="1"/>
  <c r="AF97" i="2"/>
  <c r="AF99" i="2" s="1"/>
  <c r="AE97" i="2"/>
  <c r="AD97" i="2"/>
  <c r="AD99" i="2" s="1"/>
  <c r="AC97" i="2"/>
  <c r="AC99" i="2" s="1"/>
  <c r="AB97" i="2"/>
  <c r="AB99" i="2" s="1"/>
  <c r="AA97" i="2"/>
  <c r="Z97" i="2"/>
  <c r="Z99" i="2" s="1"/>
  <c r="AL96" i="2"/>
  <c r="Z95" i="2"/>
  <c r="AA95" i="2" s="1"/>
  <c r="AB95" i="2" s="1"/>
  <c r="AC95" i="2" s="1"/>
  <c r="AD95" i="2" s="1"/>
  <c r="AE95" i="2" s="1"/>
  <c r="AF95" i="2" s="1"/>
  <c r="AG95" i="2" s="1"/>
  <c r="AH95" i="2" s="1"/>
  <c r="AI95" i="2" s="1"/>
  <c r="AJ95" i="2" s="1"/>
  <c r="AK95" i="2" s="1"/>
  <c r="AK94" i="2"/>
  <c r="AJ94" i="2"/>
  <c r="AI94" i="2"/>
  <c r="AH94" i="2"/>
  <c r="AH96" i="2" s="1"/>
  <c r="AG94" i="2"/>
  <c r="AF94" i="2"/>
  <c r="AE94" i="2"/>
  <c r="AD94" i="2"/>
  <c r="AD96" i="2" s="1"/>
  <c r="AC94" i="2"/>
  <c r="AB94" i="2"/>
  <c r="AA94" i="2"/>
  <c r="Z94" i="2"/>
  <c r="Z96" i="2" s="1"/>
  <c r="AL93" i="2"/>
  <c r="AA92" i="2"/>
  <c r="AB92" i="2" s="1"/>
  <c r="AC92" i="2" s="1"/>
  <c r="AD92" i="2" s="1"/>
  <c r="AE92" i="2" s="1"/>
  <c r="AF92" i="2" s="1"/>
  <c r="AG92" i="2" s="1"/>
  <c r="AH92" i="2" s="1"/>
  <c r="AI92" i="2" s="1"/>
  <c r="Z92" i="2"/>
  <c r="AK91" i="2"/>
  <c r="AJ91" i="2"/>
  <c r="AI91" i="2"/>
  <c r="AH91" i="2"/>
  <c r="AG91" i="2"/>
  <c r="AG93" i="2" s="1"/>
  <c r="AF91" i="2"/>
  <c r="AE91" i="2"/>
  <c r="AE93" i="2" s="1"/>
  <c r="AD91" i="2"/>
  <c r="AC91" i="2"/>
  <c r="AC93" i="2" s="1"/>
  <c r="AB91" i="2"/>
  <c r="AA91" i="2"/>
  <c r="AA93" i="2" s="1"/>
  <c r="Z91" i="2"/>
  <c r="Z93" i="2" s="1"/>
  <c r="AL90" i="2"/>
  <c r="AB89" i="2"/>
  <c r="AC89" i="2" s="1"/>
  <c r="AD89" i="2" s="1"/>
  <c r="AE89" i="2" s="1"/>
  <c r="AF89" i="2" s="1"/>
  <c r="AG89" i="2" s="1"/>
  <c r="AH89" i="2" s="1"/>
  <c r="AI89" i="2" s="1"/>
  <c r="AJ89" i="2" s="1"/>
  <c r="AK89" i="2" s="1"/>
  <c r="AA89" i="2"/>
  <c r="Z89" i="2"/>
  <c r="AK88" i="2"/>
  <c r="AK90" i="2" s="1"/>
  <c r="AJ88" i="2"/>
  <c r="AJ90" i="2" s="1"/>
  <c r="AI88" i="2"/>
  <c r="AH88" i="2"/>
  <c r="AH90" i="2" s="1"/>
  <c r="AG88" i="2"/>
  <c r="AG90" i="2" s="1"/>
  <c r="AF88" i="2"/>
  <c r="AF90" i="2" s="1"/>
  <c r="AE88" i="2"/>
  <c r="AD88" i="2"/>
  <c r="AD90" i="2" s="1"/>
  <c r="AC88" i="2"/>
  <c r="AC90" i="2" s="1"/>
  <c r="AB88" i="2"/>
  <c r="AB90" i="2" s="1"/>
  <c r="AA88" i="2"/>
  <c r="AA90" i="2" s="1"/>
  <c r="Z88" i="2"/>
  <c r="Z90" i="2" s="1"/>
  <c r="AL87" i="2"/>
  <c r="Z86" i="2"/>
  <c r="AA86" i="2" s="1"/>
  <c r="AB86" i="2" s="1"/>
  <c r="AC86" i="2" s="1"/>
  <c r="AD86" i="2" s="1"/>
  <c r="AE86" i="2" s="1"/>
  <c r="AF86" i="2" s="1"/>
  <c r="AG86" i="2" s="1"/>
  <c r="AH86" i="2" s="1"/>
  <c r="AI86" i="2" s="1"/>
  <c r="AJ86" i="2" s="1"/>
  <c r="AK86" i="2" s="1"/>
  <c r="AK85" i="2"/>
  <c r="AK87" i="2" s="1"/>
  <c r="AJ85" i="2"/>
  <c r="AJ87" i="2" s="1"/>
  <c r="AI85" i="2"/>
  <c r="AI87" i="2" s="1"/>
  <c r="AH85" i="2"/>
  <c r="AH87" i="2" s="1"/>
  <c r="AG85" i="2"/>
  <c r="AG87" i="2" s="1"/>
  <c r="AF85" i="2"/>
  <c r="AF87" i="2" s="1"/>
  <c r="AE85" i="2"/>
  <c r="AE87" i="2" s="1"/>
  <c r="AD85" i="2"/>
  <c r="AD87" i="2" s="1"/>
  <c r="AC85" i="2"/>
  <c r="AC87" i="2" s="1"/>
  <c r="AB85" i="2"/>
  <c r="AB87" i="2" s="1"/>
  <c r="AA85" i="2"/>
  <c r="AA87" i="2" s="1"/>
  <c r="Z85" i="2"/>
  <c r="Z87" i="2" s="1"/>
  <c r="AL84" i="2"/>
  <c r="Z83" i="2"/>
  <c r="AA83" i="2" s="1"/>
  <c r="AB83" i="2" s="1"/>
  <c r="AC83" i="2" s="1"/>
  <c r="AD83" i="2" s="1"/>
  <c r="AE83" i="2" s="1"/>
  <c r="AF83" i="2" s="1"/>
  <c r="AG83" i="2" s="1"/>
  <c r="AH83" i="2" s="1"/>
  <c r="AI83" i="2" s="1"/>
  <c r="AJ83" i="2" s="1"/>
  <c r="AK83" i="2" s="1"/>
  <c r="AK82" i="2"/>
  <c r="AK84" i="2" s="1"/>
  <c r="AJ82" i="2"/>
  <c r="AI82" i="2"/>
  <c r="AH82" i="2"/>
  <c r="AH84" i="2" s="1"/>
  <c r="AG82" i="2"/>
  <c r="AG84" i="2" s="1"/>
  <c r="AF82" i="2"/>
  <c r="AE82" i="2"/>
  <c r="AD82" i="2"/>
  <c r="AD84" i="2" s="1"/>
  <c r="AC82" i="2"/>
  <c r="AC84" i="2" s="1"/>
  <c r="AB82" i="2"/>
  <c r="AA82" i="2"/>
  <c r="Z82" i="2"/>
  <c r="Z84" i="2" s="1"/>
  <c r="AL81" i="2"/>
  <c r="AA80" i="2"/>
  <c r="AB80" i="2" s="1"/>
  <c r="AC80" i="2" s="1"/>
  <c r="AD80" i="2" s="1"/>
  <c r="AE80" i="2" s="1"/>
  <c r="AF80" i="2" s="1"/>
  <c r="AG80" i="2" s="1"/>
  <c r="AH80" i="2" s="1"/>
  <c r="AI80" i="2" s="1"/>
  <c r="AJ80" i="2" s="1"/>
  <c r="AK80" i="2" s="1"/>
  <c r="Z80" i="2"/>
  <c r="AK79" i="2"/>
  <c r="AK81" i="2" s="1"/>
  <c r="AJ79" i="2"/>
  <c r="AJ81" i="2" s="1"/>
  <c r="AI79" i="2"/>
  <c r="AI81" i="2" s="1"/>
  <c r="AH79" i="2"/>
  <c r="AH81" i="2" s="1"/>
  <c r="AG79" i="2"/>
  <c r="AG81" i="2" s="1"/>
  <c r="AF79" i="2"/>
  <c r="AF81" i="2" s="1"/>
  <c r="AE79" i="2"/>
  <c r="AE81" i="2" s="1"/>
  <c r="AD79" i="2"/>
  <c r="AD81" i="2" s="1"/>
  <c r="AC79" i="2"/>
  <c r="AC81" i="2" s="1"/>
  <c r="AB79" i="2"/>
  <c r="AB81" i="2" s="1"/>
  <c r="AA79" i="2"/>
  <c r="AA81" i="2" s="1"/>
  <c r="Z79" i="2"/>
  <c r="Z81" i="2" s="1"/>
  <c r="AL78" i="2"/>
  <c r="AB77" i="2"/>
  <c r="AC77" i="2" s="1"/>
  <c r="AD77" i="2" s="1"/>
  <c r="AE77" i="2" s="1"/>
  <c r="AF77" i="2" s="1"/>
  <c r="AG77" i="2" s="1"/>
  <c r="AH77" i="2" s="1"/>
  <c r="AI77" i="2" s="1"/>
  <c r="AJ77" i="2" s="1"/>
  <c r="AK77" i="2" s="1"/>
  <c r="AA77" i="2"/>
  <c r="Z77" i="2"/>
  <c r="AK76" i="2"/>
  <c r="AJ76" i="2"/>
  <c r="AJ78" i="2" s="1"/>
  <c r="AI76" i="2"/>
  <c r="AH76" i="2"/>
  <c r="AG76" i="2"/>
  <c r="AF76" i="2"/>
  <c r="AF78" i="2" s="1"/>
  <c r="AE76" i="2"/>
  <c r="AD76" i="2"/>
  <c r="AC76" i="2"/>
  <c r="AB76" i="2"/>
  <c r="AB78" i="2" s="1"/>
  <c r="AA76" i="2"/>
  <c r="AA78" i="2" s="1"/>
  <c r="Z76" i="2"/>
  <c r="Z78" i="2" s="1"/>
  <c r="AL75" i="2"/>
  <c r="Z74" i="2"/>
  <c r="AA74" i="2" s="1"/>
  <c r="AB74" i="2" s="1"/>
  <c r="AC74" i="2" s="1"/>
  <c r="AD74" i="2" s="1"/>
  <c r="AE74" i="2" s="1"/>
  <c r="AF74" i="2" s="1"/>
  <c r="AG74" i="2" s="1"/>
  <c r="AH74" i="2" s="1"/>
  <c r="AI74" i="2" s="1"/>
  <c r="AJ74" i="2" s="1"/>
  <c r="AK74" i="2" s="1"/>
  <c r="AK73" i="2"/>
  <c r="AJ73" i="2"/>
  <c r="AI73" i="2"/>
  <c r="AH73" i="2"/>
  <c r="AH75" i="2" s="1"/>
  <c r="AG73" i="2"/>
  <c r="AF73" i="2"/>
  <c r="AE73" i="2"/>
  <c r="AD73" i="2"/>
  <c r="AD75" i="2" s="1"/>
  <c r="AC73" i="2"/>
  <c r="AB73" i="2"/>
  <c r="AA73" i="2"/>
  <c r="Z73" i="2"/>
  <c r="Z75" i="2" s="1"/>
  <c r="AL72" i="2"/>
  <c r="Z71" i="2"/>
  <c r="AA71" i="2" s="1"/>
  <c r="AB71" i="2" s="1"/>
  <c r="AC71" i="2" s="1"/>
  <c r="AD71" i="2" s="1"/>
  <c r="AE71" i="2" s="1"/>
  <c r="AF71" i="2" s="1"/>
  <c r="AG71" i="2" s="1"/>
  <c r="AH71" i="2" s="1"/>
  <c r="AI71" i="2" s="1"/>
  <c r="AJ71" i="2" s="1"/>
  <c r="AK71" i="2" s="1"/>
  <c r="AK70" i="2"/>
  <c r="AK72" i="2" s="1"/>
  <c r="AJ70" i="2"/>
  <c r="AJ72" i="2" s="1"/>
  <c r="AI70" i="2"/>
  <c r="AH70" i="2"/>
  <c r="AH72" i="2" s="1"/>
  <c r="AG70" i="2"/>
  <c r="AG72" i="2" s="1"/>
  <c r="AF70" i="2"/>
  <c r="AF72" i="2" s="1"/>
  <c r="AE70" i="2"/>
  <c r="AD70" i="2"/>
  <c r="AD72" i="2" s="1"/>
  <c r="AC70" i="2"/>
  <c r="AC72" i="2" s="1"/>
  <c r="AB70" i="2"/>
  <c r="AB72" i="2" s="1"/>
  <c r="AA70" i="2"/>
  <c r="Z70" i="2"/>
  <c r="Z72" i="2" s="1"/>
  <c r="AL69" i="2"/>
  <c r="Z68" i="2"/>
  <c r="AA68" i="2" s="1"/>
  <c r="AB68" i="2" s="1"/>
  <c r="AC68" i="2" s="1"/>
  <c r="AD68" i="2" s="1"/>
  <c r="AE68" i="2" s="1"/>
  <c r="AF68" i="2" s="1"/>
  <c r="AG68" i="2" s="1"/>
  <c r="AH68" i="2" s="1"/>
  <c r="AI68" i="2" s="1"/>
  <c r="AJ68" i="2" s="1"/>
  <c r="AK68" i="2" s="1"/>
  <c r="AK67" i="2"/>
  <c r="AJ67" i="2"/>
  <c r="AI67" i="2"/>
  <c r="AH67" i="2"/>
  <c r="AH69" i="2" s="1"/>
  <c r="AG67" i="2"/>
  <c r="AF67" i="2"/>
  <c r="AE67" i="2"/>
  <c r="AD67" i="2"/>
  <c r="AD69" i="2" s="1"/>
  <c r="AC67" i="2"/>
  <c r="AB67" i="2"/>
  <c r="AA67" i="2"/>
  <c r="Z67" i="2"/>
  <c r="Z69" i="2" s="1"/>
  <c r="AL66" i="2"/>
  <c r="AA65" i="2"/>
  <c r="AB65" i="2" s="1"/>
  <c r="AC65" i="2" s="1"/>
  <c r="AD65" i="2" s="1"/>
  <c r="AE65" i="2" s="1"/>
  <c r="AF65" i="2" s="1"/>
  <c r="AG65" i="2" s="1"/>
  <c r="AH65" i="2" s="1"/>
  <c r="AI65" i="2" s="1"/>
  <c r="AJ65" i="2" s="1"/>
  <c r="AK65" i="2" s="1"/>
  <c r="Z65" i="2"/>
  <c r="AK64" i="2"/>
  <c r="AK66" i="2" s="1"/>
  <c r="AJ64" i="2"/>
  <c r="AI64" i="2"/>
  <c r="AI66" i="2" s="1"/>
  <c r="AH64" i="2"/>
  <c r="AH66" i="2" s="1"/>
  <c r="AG64" i="2"/>
  <c r="AG66" i="2" s="1"/>
  <c r="AF64" i="2"/>
  <c r="AE64" i="2"/>
  <c r="AE66" i="2" s="1"/>
  <c r="AD64" i="2"/>
  <c r="AD66" i="2" s="1"/>
  <c r="AC64" i="2"/>
  <c r="AC66" i="2" s="1"/>
  <c r="AB64" i="2"/>
  <c r="AA64" i="2"/>
  <c r="AA66" i="2" s="1"/>
  <c r="Z64" i="2"/>
  <c r="Z66" i="2" s="1"/>
  <c r="AL63" i="2"/>
  <c r="Z62" i="2"/>
  <c r="AA62" i="2" s="1"/>
  <c r="AB62" i="2" s="1"/>
  <c r="AC62" i="2" s="1"/>
  <c r="AD62" i="2" s="1"/>
  <c r="AE62" i="2" s="1"/>
  <c r="AF62" i="2" s="1"/>
  <c r="AG62" i="2" s="1"/>
  <c r="AH62" i="2" s="1"/>
  <c r="AI62" i="2" s="1"/>
  <c r="AJ62" i="2" s="1"/>
  <c r="AK62" i="2" s="1"/>
  <c r="AK61" i="2"/>
  <c r="AK63" i="2" s="1"/>
  <c r="AJ61" i="2"/>
  <c r="AJ63" i="2" s="1"/>
  <c r="AI61" i="2"/>
  <c r="AI63" i="2" s="1"/>
  <c r="AH61" i="2"/>
  <c r="AH63" i="2" s="1"/>
  <c r="AG61" i="2"/>
  <c r="AG63" i="2" s="1"/>
  <c r="AF61" i="2"/>
  <c r="AF63" i="2" s="1"/>
  <c r="AE61" i="2"/>
  <c r="AE63" i="2" s="1"/>
  <c r="AD61" i="2"/>
  <c r="AD63" i="2" s="1"/>
  <c r="AC61" i="2"/>
  <c r="AC63" i="2" s="1"/>
  <c r="AB61" i="2"/>
  <c r="AB63" i="2" s="1"/>
  <c r="AA61" i="2"/>
  <c r="AA63" i="2" s="1"/>
  <c r="Z61" i="2"/>
  <c r="Z63" i="2" s="1"/>
  <c r="AL60" i="2"/>
  <c r="Z59" i="2"/>
  <c r="AA59" i="2" s="1"/>
  <c r="AB59" i="2" s="1"/>
  <c r="AC59" i="2" s="1"/>
  <c r="AD59" i="2" s="1"/>
  <c r="AE59" i="2" s="1"/>
  <c r="AF59" i="2" s="1"/>
  <c r="AG59" i="2" s="1"/>
  <c r="AH59" i="2" s="1"/>
  <c r="AI59" i="2" s="1"/>
  <c r="AJ59" i="2" s="1"/>
  <c r="AK59" i="2" s="1"/>
  <c r="AK58" i="2"/>
  <c r="AK60" i="2" s="1"/>
  <c r="AJ58" i="2"/>
  <c r="AI58" i="2"/>
  <c r="AH58" i="2"/>
  <c r="AH60" i="2" s="1"/>
  <c r="AG58" i="2"/>
  <c r="AG60" i="2" s="1"/>
  <c r="AF58" i="2"/>
  <c r="AE58" i="2"/>
  <c r="AD58" i="2"/>
  <c r="AD60" i="2" s="1"/>
  <c r="AC58" i="2"/>
  <c r="AC60" i="2" s="1"/>
  <c r="AB58" i="2"/>
  <c r="AA58" i="2"/>
  <c r="Z58" i="2"/>
  <c r="Z60" i="2" s="1"/>
  <c r="AL57" i="2"/>
  <c r="AA56" i="2"/>
  <c r="AB56" i="2" s="1"/>
  <c r="AC56" i="2" s="1"/>
  <c r="AD56" i="2" s="1"/>
  <c r="AE56" i="2" s="1"/>
  <c r="AF56" i="2" s="1"/>
  <c r="AG56" i="2" s="1"/>
  <c r="AH56" i="2" s="1"/>
  <c r="AI56" i="2" s="1"/>
  <c r="AJ56" i="2" s="1"/>
  <c r="AK56" i="2" s="1"/>
  <c r="Z56" i="2"/>
  <c r="AK55" i="2"/>
  <c r="AK57" i="2" s="1"/>
  <c r="AJ55" i="2"/>
  <c r="AJ57" i="2" s="1"/>
  <c r="AI55" i="2"/>
  <c r="AI57" i="2" s="1"/>
  <c r="AH55" i="2"/>
  <c r="AH57" i="2" s="1"/>
  <c r="AG55" i="2"/>
  <c r="AG57" i="2" s="1"/>
  <c r="AF55" i="2"/>
  <c r="AF57" i="2" s="1"/>
  <c r="AE55" i="2"/>
  <c r="AE57" i="2" s="1"/>
  <c r="AD55" i="2"/>
  <c r="AD57" i="2" s="1"/>
  <c r="AC55" i="2"/>
  <c r="AC57" i="2" s="1"/>
  <c r="AB55" i="2"/>
  <c r="AB57" i="2" s="1"/>
  <c r="AA55" i="2"/>
  <c r="AA57" i="2" s="1"/>
  <c r="Z55" i="2"/>
  <c r="Z57" i="2" s="1"/>
  <c r="AL54" i="2"/>
  <c r="AC53" i="2"/>
  <c r="AD53" i="2" s="1"/>
  <c r="AE53" i="2" s="1"/>
  <c r="AF53" i="2" s="1"/>
  <c r="AG53" i="2" s="1"/>
  <c r="AH53" i="2" s="1"/>
  <c r="AI53" i="2" s="1"/>
  <c r="AJ53" i="2" s="1"/>
  <c r="AK53" i="2" s="1"/>
  <c r="AB53" i="2"/>
  <c r="AA53" i="2"/>
  <c r="Z53" i="2"/>
  <c r="AK52" i="2"/>
  <c r="AK54" i="2" s="1"/>
  <c r="AJ52" i="2"/>
  <c r="AI52" i="2"/>
  <c r="AH52" i="2"/>
  <c r="AG52" i="2"/>
  <c r="AG54" i="2" s="1"/>
  <c r="AF52" i="2"/>
  <c r="AE52" i="2"/>
  <c r="AD52" i="2"/>
  <c r="AD54" i="2" s="1"/>
  <c r="AC52" i="2"/>
  <c r="AC54" i="2" s="1"/>
  <c r="AB52" i="2"/>
  <c r="AB54" i="2" s="1"/>
  <c r="AA52" i="2"/>
  <c r="AA54" i="2" s="1"/>
  <c r="Z52" i="2"/>
  <c r="Z54" i="2" s="1"/>
  <c r="AL51" i="2"/>
  <c r="Z50" i="2"/>
  <c r="AA50" i="2" s="1"/>
  <c r="AB50" i="2" s="1"/>
  <c r="AC50" i="2" s="1"/>
  <c r="AD50" i="2" s="1"/>
  <c r="AE50" i="2" s="1"/>
  <c r="AF50" i="2" s="1"/>
  <c r="AG50" i="2" s="1"/>
  <c r="AH50" i="2" s="1"/>
  <c r="AI50" i="2" s="1"/>
  <c r="AJ50" i="2" s="1"/>
  <c r="AK50" i="2" s="1"/>
  <c r="AK49" i="2"/>
  <c r="AJ49" i="2"/>
  <c r="AJ51" i="2" s="1"/>
  <c r="AI49" i="2"/>
  <c r="AI51" i="2" s="1"/>
  <c r="AH49" i="2"/>
  <c r="AH51" i="2" s="1"/>
  <c r="AG49" i="2"/>
  <c r="AF49" i="2"/>
  <c r="AF51" i="2" s="1"/>
  <c r="AE49" i="2"/>
  <c r="AE51" i="2" s="1"/>
  <c r="AD49" i="2"/>
  <c r="AD51" i="2" s="1"/>
  <c r="AC49" i="2"/>
  <c r="AB49" i="2"/>
  <c r="AB51" i="2" s="1"/>
  <c r="AA49" i="2"/>
  <c r="AA51" i="2" s="1"/>
  <c r="Z49" i="2"/>
  <c r="Z51" i="2" s="1"/>
  <c r="AL48" i="2"/>
  <c r="AA47" i="2"/>
  <c r="AB47" i="2" s="1"/>
  <c r="AC47" i="2" s="1"/>
  <c r="AD47" i="2" s="1"/>
  <c r="AE47" i="2" s="1"/>
  <c r="AF47" i="2" s="1"/>
  <c r="AG47" i="2" s="1"/>
  <c r="AH47" i="2" s="1"/>
  <c r="AI47" i="2" s="1"/>
  <c r="AJ47" i="2" s="1"/>
  <c r="AK47" i="2" s="1"/>
  <c r="Z47" i="2"/>
  <c r="AK46" i="2"/>
  <c r="AJ46" i="2"/>
  <c r="AI46" i="2"/>
  <c r="AI48" i="2" s="1"/>
  <c r="AH46" i="2"/>
  <c r="AH48" i="2" s="1"/>
  <c r="AG46" i="2"/>
  <c r="AF46" i="2"/>
  <c r="AE46" i="2"/>
  <c r="AE48" i="2" s="1"/>
  <c r="AD46" i="2"/>
  <c r="AD48" i="2" s="1"/>
  <c r="AC46" i="2"/>
  <c r="AB46" i="2"/>
  <c r="AA46" i="2"/>
  <c r="AA48" i="2" s="1"/>
  <c r="Z46" i="2"/>
  <c r="Z48" i="2" s="1"/>
  <c r="AL45" i="2"/>
  <c r="AB44" i="2"/>
  <c r="AC44" i="2" s="1"/>
  <c r="AD44" i="2" s="1"/>
  <c r="AE44" i="2" s="1"/>
  <c r="AF44" i="2" s="1"/>
  <c r="AG44" i="2" s="1"/>
  <c r="AH44" i="2" s="1"/>
  <c r="AI44" i="2" s="1"/>
  <c r="AJ44" i="2" s="1"/>
  <c r="AK44" i="2" s="1"/>
  <c r="AA44" i="2"/>
  <c r="Z44" i="2"/>
  <c r="AK43" i="2"/>
  <c r="AK45" i="2" s="1"/>
  <c r="AJ43" i="2"/>
  <c r="AJ45" i="2" s="1"/>
  <c r="AI43" i="2"/>
  <c r="AI45" i="2" s="1"/>
  <c r="AH43" i="2"/>
  <c r="AH45" i="2" s="1"/>
  <c r="AG43" i="2"/>
  <c r="AG45" i="2" s="1"/>
  <c r="AF43" i="2"/>
  <c r="AF45" i="2" s="1"/>
  <c r="AE43" i="2"/>
  <c r="AE45" i="2" s="1"/>
  <c r="AD43" i="2"/>
  <c r="AD45" i="2" s="1"/>
  <c r="AC43" i="2"/>
  <c r="AC45" i="2" s="1"/>
  <c r="AB43" i="2"/>
  <c r="AB45" i="2" s="1"/>
  <c r="AA43" i="2"/>
  <c r="AA45" i="2" s="1"/>
  <c r="Z43" i="2"/>
  <c r="Z45" i="2" s="1"/>
  <c r="AL42" i="2"/>
  <c r="Z41" i="2"/>
  <c r="AA41" i="2" s="1"/>
  <c r="AB41" i="2" s="1"/>
  <c r="AC41" i="2" s="1"/>
  <c r="AD41" i="2" s="1"/>
  <c r="AE41" i="2" s="1"/>
  <c r="AF41" i="2" s="1"/>
  <c r="AG41" i="2" s="1"/>
  <c r="AH41" i="2" s="1"/>
  <c r="AI41" i="2" s="1"/>
  <c r="AJ41" i="2" s="1"/>
  <c r="AK41" i="2" s="1"/>
  <c r="AK40" i="2"/>
  <c r="AK42" i="2" s="1"/>
  <c r="AJ40" i="2"/>
  <c r="AJ42" i="2" s="1"/>
  <c r="AI40" i="2"/>
  <c r="AI42" i="2" s="1"/>
  <c r="AH40" i="2"/>
  <c r="AH42" i="2" s="1"/>
  <c r="AG40" i="2"/>
  <c r="AG42" i="2" s="1"/>
  <c r="AF40" i="2"/>
  <c r="AF42" i="2" s="1"/>
  <c r="AE40" i="2"/>
  <c r="AE42" i="2" s="1"/>
  <c r="AD40" i="2"/>
  <c r="AD42" i="2" s="1"/>
  <c r="AC40" i="2"/>
  <c r="AC42" i="2" s="1"/>
  <c r="AB40" i="2"/>
  <c r="AB42" i="2" s="1"/>
  <c r="AA40" i="2"/>
  <c r="AA42" i="2" s="1"/>
  <c r="Z40" i="2"/>
  <c r="Z42" i="2" s="1"/>
  <c r="AL39" i="2"/>
  <c r="Z38" i="2"/>
  <c r="AA38" i="2" s="1"/>
  <c r="AB38" i="2" s="1"/>
  <c r="AC38" i="2" s="1"/>
  <c r="AD38" i="2" s="1"/>
  <c r="AE38" i="2" s="1"/>
  <c r="AF38" i="2" s="1"/>
  <c r="AG38" i="2" s="1"/>
  <c r="AH38" i="2" s="1"/>
  <c r="AI38" i="2" s="1"/>
  <c r="AJ38" i="2" s="1"/>
  <c r="AK38" i="2" s="1"/>
  <c r="AK37" i="2"/>
  <c r="AJ37" i="2"/>
  <c r="AI37" i="2"/>
  <c r="AH37" i="2"/>
  <c r="AG37" i="2"/>
  <c r="AF37" i="2"/>
  <c r="AE37" i="2"/>
  <c r="AD37" i="2"/>
  <c r="AD39" i="2" s="1"/>
  <c r="AC37" i="2"/>
  <c r="AB37" i="2"/>
  <c r="AA37" i="2"/>
  <c r="Z37" i="2"/>
  <c r="Z39" i="2" s="1"/>
  <c r="AL36" i="2"/>
  <c r="AA35" i="2"/>
  <c r="AB35" i="2" s="1"/>
  <c r="AC35" i="2" s="1"/>
  <c r="AD35" i="2" s="1"/>
  <c r="AE35" i="2" s="1"/>
  <c r="AF35" i="2" s="1"/>
  <c r="AG35" i="2" s="1"/>
  <c r="AH35" i="2" s="1"/>
  <c r="AI35" i="2" s="1"/>
  <c r="AJ35" i="2" s="1"/>
  <c r="AK35" i="2" s="1"/>
  <c r="Z35" i="2"/>
  <c r="AK34" i="2"/>
  <c r="AK36" i="2" s="1"/>
  <c r="AJ34" i="2"/>
  <c r="AI34" i="2"/>
  <c r="AI36" i="2" s="1"/>
  <c r="AH34" i="2"/>
  <c r="AH36" i="2" s="1"/>
  <c r="AG34" i="2"/>
  <c r="AG36" i="2" s="1"/>
  <c r="AF34" i="2"/>
  <c r="AF36" i="2" s="1"/>
  <c r="AE34" i="2"/>
  <c r="AE36" i="2" s="1"/>
  <c r="AD34" i="2"/>
  <c r="AD36" i="2" s="1"/>
  <c r="AC34" i="2"/>
  <c r="AC36" i="2" s="1"/>
  <c r="AB34" i="2"/>
  <c r="AB36" i="2" s="1"/>
  <c r="AA34" i="2"/>
  <c r="AA36" i="2" s="1"/>
  <c r="Z34" i="2"/>
  <c r="Z36" i="2" s="1"/>
  <c r="AL33" i="2"/>
  <c r="Z32" i="2"/>
  <c r="AA32" i="2" s="1"/>
  <c r="AB32" i="2" s="1"/>
  <c r="AC32" i="2" s="1"/>
  <c r="AD32" i="2" s="1"/>
  <c r="AE32" i="2" s="1"/>
  <c r="AF32" i="2" s="1"/>
  <c r="AG32" i="2" s="1"/>
  <c r="AH32" i="2" s="1"/>
  <c r="AI32" i="2" s="1"/>
  <c r="AJ32" i="2" s="1"/>
  <c r="AK32" i="2" s="1"/>
  <c r="AK31" i="2"/>
  <c r="AJ31" i="2"/>
  <c r="AJ33" i="2" s="1"/>
  <c r="AI31" i="2"/>
  <c r="AI33" i="2" s="1"/>
  <c r="AH31" i="2"/>
  <c r="AH33" i="2" s="1"/>
  <c r="AG31" i="2"/>
  <c r="AF31" i="2"/>
  <c r="AF33" i="2" s="1"/>
  <c r="AE31" i="2"/>
  <c r="AE33" i="2" s="1"/>
  <c r="AD31" i="2"/>
  <c r="AD33" i="2" s="1"/>
  <c r="AC31" i="2"/>
  <c r="AC33" i="2" s="1"/>
  <c r="AB31" i="2"/>
  <c r="AB33" i="2" s="1"/>
  <c r="AA31" i="2"/>
  <c r="AA33" i="2" s="1"/>
  <c r="Z31" i="2"/>
  <c r="Z33" i="2" s="1"/>
  <c r="AL30" i="2"/>
  <c r="Z29" i="2"/>
  <c r="AA29" i="2" s="1"/>
  <c r="AB29" i="2" s="1"/>
  <c r="AC29" i="2" s="1"/>
  <c r="AD29" i="2" s="1"/>
  <c r="AE29" i="2" s="1"/>
  <c r="AF29" i="2" s="1"/>
  <c r="AG29" i="2" s="1"/>
  <c r="AH29" i="2" s="1"/>
  <c r="AI29" i="2" s="1"/>
  <c r="AJ29" i="2" s="1"/>
  <c r="AK29" i="2" s="1"/>
  <c r="AK28" i="2"/>
  <c r="AK30" i="2" s="1"/>
  <c r="AJ28" i="2"/>
  <c r="AI28" i="2"/>
  <c r="AH28" i="2"/>
  <c r="AG28" i="2"/>
  <c r="AG30" i="2" s="1"/>
  <c r="AF28" i="2"/>
  <c r="AE28" i="2"/>
  <c r="AD28" i="2"/>
  <c r="AC28" i="2"/>
  <c r="AC30" i="2" s="1"/>
  <c r="AB28" i="2"/>
  <c r="AA28" i="2"/>
  <c r="Z28" i="2"/>
  <c r="Z30" i="2" s="1"/>
  <c r="AL27" i="2"/>
  <c r="Z26" i="2"/>
  <c r="AA26" i="2" s="1"/>
  <c r="AB26" i="2" s="1"/>
  <c r="AC26" i="2" s="1"/>
  <c r="AD26" i="2" s="1"/>
  <c r="AE26" i="2" s="1"/>
  <c r="AF26" i="2" s="1"/>
  <c r="AG26" i="2" s="1"/>
  <c r="AH26" i="2" s="1"/>
  <c r="AI26" i="2" s="1"/>
  <c r="AJ26" i="2" s="1"/>
  <c r="AK26" i="2" s="1"/>
  <c r="AK25" i="2"/>
  <c r="AJ25" i="2"/>
  <c r="AJ27" i="2" s="1"/>
  <c r="AI25" i="2"/>
  <c r="AI27" i="2" s="1"/>
  <c r="AH25" i="2"/>
  <c r="AH27" i="2" s="1"/>
  <c r="AG25" i="2"/>
  <c r="AF25" i="2"/>
  <c r="AF27" i="2" s="1"/>
  <c r="AE25" i="2"/>
  <c r="AE27" i="2" s="1"/>
  <c r="AD25" i="2"/>
  <c r="AD27" i="2" s="1"/>
  <c r="AC25" i="2"/>
  <c r="AB25" i="2"/>
  <c r="AB27" i="2" s="1"/>
  <c r="AA25" i="2"/>
  <c r="AA27" i="2" s="1"/>
  <c r="Z25" i="2"/>
  <c r="Z27" i="2" s="1"/>
  <c r="AL24" i="2"/>
  <c r="AA23" i="2"/>
  <c r="AB23" i="2" s="1"/>
  <c r="AC23" i="2" s="1"/>
  <c r="AD23" i="2" s="1"/>
  <c r="AE23" i="2" s="1"/>
  <c r="AF23" i="2" s="1"/>
  <c r="AG23" i="2" s="1"/>
  <c r="AH23" i="2" s="1"/>
  <c r="AI23" i="2" s="1"/>
  <c r="AJ23" i="2" s="1"/>
  <c r="AK23" i="2" s="1"/>
  <c r="Z23" i="2"/>
  <c r="AK22" i="2"/>
  <c r="AJ22" i="2"/>
  <c r="AI22" i="2"/>
  <c r="AH22" i="2"/>
  <c r="AH24" i="2" s="1"/>
  <c r="AG22" i="2"/>
  <c r="AF22" i="2"/>
  <c r="AE22" i="2"/>
  <c r="AE24" i="2" s="1"/>
  <c r="AD22" i="2"/>
  <c r="AD24" i="2" s="1"/>
  <c r="AC22" i="2"/>
  <c r="AB22" i="2"/>
  <c r="AA24" i="2"/>
  <c r="Z24" i="2"/>
  <c r="AL19" i="2"/>
  <c r="Z18" i="2"/>
  <c r="AA18" i="2" s="1"/>
  <c r="AB18" i="2" s="1"/>
  <c r="AC18" i="2" s="1"/>
  <c r="AD18" i="2" s="1"/>
  <c r="AE18" i="2" s="1"/>
  <c r="AF18" i="2" s="1"/>
  <c r="AG18" i="2" s="1"/>
  <c r="AH18" i="2" s="1"/>
  <c r="AI18" i="2" s="1"/>
  <c r="AJ18" i="2" s="1"/>
  <c r="AK18" i="2" s="1"/>
  <c r="AK17" i="2"/>
  <c r="AK19" i="2" s="1"/>
  <c r="AJ17" i="2"/>
  <c r="AJ19" i="2" s="1"/>
  <c r="AI17" i="2"/>
  <c r="AI19" i="2" s="1"/>
  <c r="AH17" i="2"/>
  <c r="AH19" i="2" s="1"/>
  <c r="AG17" i="2"/>
  <c r="AG19" i="2" s="1"/>
  <c r="AF17" i="2"/>
  <c r="AF19" i="2" s="1"/>
  <c r="AE17" i="2"/>
  <c r="AE19" i="2" s="1"/>
  <c r="AD17" i="2"/>
  <c r="AD19" i="2" s="1"/>
  <c r="AC17" i="2"/>
  <c r="AC19" i="2" s="1"/>
  <c r="AB17" i="2"/>
  <c r="AB19" i="2" s="1"/>
  <c r="AA17" i="2"/>
  <c r="AA19" i="2" s="1"/>
  <c r="Z17" i="2"/>
  <c r="Z19" i="2" s="1"/>
  <c r="AL16" i="2"/>
  <c r="Z15" i="2"/>
  <c r="AA15" i="2" s="1"/>
  <c r="AB15" i="2" s="1"/>
  <c r="AC15" i="2" s="1"/>
  <c r="AD15" i="2" s="1"/>
  <c r="AE15" i="2" s="1"/>
  <c r="AF15" i="2" s="1"/>
  <c r="AG15" i="2" s="1"/>
  <c r="AH15" i="2" s="1"/>
  <c r="AI15" i="2" s="1"/>
  <c r="AJ15" i="2" s="1"/>
  <c r="AK15" i="2" s="1"/>
  <c r="AK14" i="2"/>
  <c r="AJ14" i="2"/>
  <c r="AI14" i="2"/>
  <c r="AH14" i="2"/>
  <c r="AG14" i="2"/>
  <c r="AF14" i="2"/>
  <c r="AE14" i="2"/>
  <c r="AD14" i="2"/>
  <c r="AC14" i="2"/>
  <c r="AB14" i="2"/>
  <c r="AA14" i="2"/>
  <c r="Z14" i="2"/>
  <c r="Z16" i="2" s="1"/>
  <c r="AL13" i="2"/>
  <c r="Z12" i="2"/>
  <c r="AA12" i="2" s="1"/>
  <c r="AB12" i="2" s="1"/>
  <c r="AC12" i="2" s="1"/>
  <c r="AD12" i="2" s="1"/>
  <c r="AE12" i="2" s="1"/>
  <c r="AF12" i="2" s="1"/>
  <c r="AG12" i="2" s="1"/>
  <c r="AH12" i="2" s="1"/>
  <c r="AI12" i="2" s="1"/>
  <c r="AJ12" i="2" s="1"/>
  <c r="AK12" i="2" s="1"/>
  <c r="AK11" i="2"/>
  <c r="AK13" i="2" s="1"/>
  <c r="AJ11" i="2"/>
  <c r="AJ13" i="2" s="1"/>
  <c r="AI11" i="2"/>
  <c r="AH11" i="2"/>
  <c r="AH13" i="2" s="1"/>
  <c r="AG11" i="2"/>
  <c r="AG13" i="2" s="1"/>
  <c r="AF11" i="2"/>
  <c r="AF13" i="2" s="1"/>
  <c r="AE11" i="2"/>
  <c r="AD11" i="2"/>
  <c r="AD13" i="2" s="1"/>
  <c r="AC11" i="2"/>
  <c r="AC13" i="2" s="1"/>
  <c r="AB11" i="2"/>
  <c r="AB13" i="2" s="1"/>
  <c r="AA11" i="2"/>
  <c r="AA13" i="2" s="1"/>
  <c r="Z11" i="2"/>
  <c r="Z13" i="2" s="1"/>
  <c r="AL10" i="2"/>
  <c r="AA9" i="2"/>
  <c r="AB9" i="2" s="1"/>
  <c r="AC9" i="2" s="1"/>
  <c r="AD9" i="2" s="1"/>
  <c r="AE9" i="2" s="1"/>
  <c r="AF9" i="2" s="1"/>
  <c r="AG9" i="2" s="1"/>
  <c r="AH9" i="2" s="1"/>
  <c r="AI9" i="2" s="1"/>
  <c r="AJ9" i="2" s="1"/>
  <c r="AK9" i="2" s="1"/>
  <c r="Z9" i="2"/>
  <c r="AK8" i="2"/>
  <c r="AJ8" i="2"/>
  <c r="AI8" i="2"/>
  <c r="AH8" i="2"/>
  <c r="AG8" i="2"/>
  <c r="AF8" i="2"/>
  <c r="AE8" i="2"/>
  <c r="AD8" i="2"/>
  <c r="AC8" i="2"/>
  <c r="AB8" i="2"/>
  <c r="AA8" i="2"/>
  <c r="AA10" i="2" s="1"/>
  <c r="Z8" i="2"/>
  <c r="Z10" i="2" s="1"/>
  <c r="AK3" i="2"/>
  <c r="AK5" i="2" s="1"/>
  <c r="AJ3" i="2"/>
  <c r="AJ5" i="2" s="1"/>
  <c r="AI3" i="2"/>
  <c r="AI5" i="2" s="1"/>
  <c r="AH3" i="2"/>
  <c r="AH5" i="2" s="1"/>
  <c r="AG3" i="2"/>
  <c r="AG5" i="2" s="1"/>
  <c r="AF3" i="2"/>
  <c r="AF5" i="2" s="1"/>
  <c r="AE3" i="2"/>
  <c r="AE5" i="2" s="1"/>
  <c r="AD3" i="2"/>
  <c r="AD5" i="2" s="1"/>
  <c r="AC3" i="2"/>
  <c r="AC5" i="2" s="1"/>
  <c r="AB3" i="2"/>
  <c r="AB5" i="2" s="1"/>
  <c r="AA3" i="2"/>
  <c r="AA5" i="2" s="1"/>
  <c r="Z3" i="2"/>
  <c r="Z5" i="2" s="1"/>
  <c r="AD16" i="2" l="1"/>
  <c r="AE10" i="2"/>
  <c r="AF10" i="2"/>
  <c r="AA16" i="2"/>
  <c r="AI24" i="2"/>
  <c r="AD30" i="2"/>
  <c r="AA39" i="2"/>
  <c r="AE39" i="2"/>
  <c r="AI39" i="2"/>
  <c r="AI10" i="2"/>
  <c r="AH16" i="2"/>
  <c r="AH39" i="2"/>
  <c r="AJ10" i="2"/>
  <c r="AE16" i="2"/>
  <c r="AH30" i="2"/>
  <c r="AC10" i="2"/>
  <c r="AG10" i="2"/>
  <c r="AK10" i="2"/>
  <c r="AB16" i="2"/>
  <c r="AF16" i="2"/>
  <c r="AJ16" i="2"/>
  <c r="AB24" i="2"/>
  <c r="AF24" i="2"/>
  <c r="AJ24" i="2"/>
  <c r="AC27" i="2"/>
  <c r="AG27" i="2"/>
  <c r="AK27" i="2"/>
  <c r="AA30" i="2"/>
  <c r="AE30" i="2"/>
  <c r="AI30" i="2"/>
  <c r="AG33" i="2"/>
  <c r="AK33" i="2"/>
  <c r="AB39" i="2"/>
  <c r="AF39" i="2"/>
  <c r="AJ39" i="2"/>
  <c r="AB48" i="2"/>
  <c r="AF48" i="2"/>
  <c r="AJ48" i="2"/>
  <c r="AC51" i="2"/>
  <c r="AG51" i="2"/>
  <c r="AK51" i="2"/>
  <c r="AB10" i="2"/>
  <c r="AI16" i="2"/>
  <c r="AD10" i="2"/>
  <c r="AH10" i="2"/>
  <c r="AE13" i="2"/>
  <c r="AI13" i="2"/>
  <c r="AC16" i="2"/>
  <c r="AG16" i="2"/>
  <c r="AK16" i="2"/>
  <c r="AC24" i="2"/>
  <c r="AG24" i="2"/>
  <c r="AK24" i="2"/>
  <c r="AB30" i="2"/>
  <c r="AF30" i="2"/>
  <c r="AJ30" i="2"/>
  <c r="AJ36" i="2"/>
  <c r="AC39" i="2"/>
  <c r="AG39" i="2"/>
  <c r="AK39" i="2"/>
  <c r="AC48" i="2"/>
  <c r="AG48" i="2"/>
  <c r="AK48" i="2"/>
  <c r="AF54" i="2"/>
  <c r="AJ54" i="2"/>
  <c r="AH54" i="2"/>
  <c r="AA69" i="2"/>
  <c r="AE69" i="2"/>
  <c r="AI69" i="2"/>
  <c r="AA75" i="2"/>
  <c r="AE75" i="2"/>
  <c r="AI75" i="2"/>
  <c r="AC78" i="2"/>
  <c r="AG78" i="2"/>
  <c r="AK78" i="2"/>
  <c r="AE54" i="2"/>
  <c r="AI54" i="2"/>
  <c r="AA60" i="2"/>
  <c r="AE60" i="2"/>
  <c r="AI60" i="2"/>
  <c r="AB69" i="2"/>
  <c r="AF69" i="2"/>
  <c r="AJ69" i="2"/>
  <c r="AB75" i="2"/>
  <c r="AF75" i="2"/>
  <c r="AJ75" i="2"/>
  <c r="AD78" i="2"/>
  <c r="AH78" i="2"/>
  <c r="AA84" i="2"/>
  <c r="AE84" i="2"/>
  <c r="AI84" i="2"/>
  <c r="AI93" i="2"/>
  <c r="AJ92" i="2"/>
  <c r="AK92" i="2" s="1"/>
  <c r="AK93" i="2" s="1"/>
  <c r="AB60" i="2"/>
  <c r="AF60" i="2"/>
  <c r="AJ60" i="2"/>
  <c r="AB66" i="2"/>
  <c r="AF66" i="2"/>
  <c r="AJ66" i="2"/>
  <c r="AC69" i="2"/>
  <c r="AG69" i="2"/>
  <c r="AK69" i="2"/>
  <c r="AA72" i="2"/>
  <c r="AE72" i="2"/>
  <c r="AI72" i="2"/>
  <c r="AC75" i="2"/>
  <c r="AG75" i="2"/>
  <c r="AK75" i="2"/>
  <c r="AE78" i="2"/>
  <c r="AI78" i="2"/>
  <c r="AB84" i="2"/>
  <c r="AF84" i="2"/>
  <c r="AJ84" i="2"/>
  <c r="AB93" i="2"/>
  <c r="AF93" i="2"/>
  <c r="AD93" i="2"/>
  <c r="AH93" i="2"/>
  <c r="AE90" i="2"/>
  <c r="AI90" i="2"/>
  <c r="AA96" i="2"/>
  <c r="AE96" i="2"/>
  <c r="AI96" i="2"/>
  <c r="AE102" i="2"/>
  <c r="AI102" i="2"/>
  <c r="AB117" i="2"/>
  <c r="AF117" i="2"/>
  <c r="AJ117" i="2"/>
  <c r="AA123" i="2"/>
  <c r="AE123" i="2"/>
  <c r="AI123" i="2"/>
  <c r="AB96" i="2"/>
  <c r="AF96" i="2"/>
  <c r="AJ96" i="2"/>
  <c r="AB102" i="2"/>
  <c r="AF102" i="2"/>
  <c r="AJ102" i="2"/>
  <c r="AA108" i="2"/>
  <c r="AE108" i="2"/>
  <c r="AI108" i="2"/>
  <c r="AA114" i="2"/>
  <c r="AE114" i="2"/>
  <c r="AI114" i="2"/>
  <c r="AC117" i="2"/>
  <c r="AG117" i="2"/>
  <c r="AK117" i="2"/>
  <c r="AB123" i="2"/>
  <c r="AF123" i="2"/>
  <c r="AJ123" i="2"/>
  <c r="AB129" i="2"/>
  <c r="AF129" i="2"/>
  <c r="AJ129" i="2"/>
  <c r="AC96" i="2"/>
  <c r="AG96" i="2"/>
  <c r="AK96" i="2"/>
  <c r="AA99" i="2"/>
  <c r="AE99" i="2"/>
  <c r="AI99" i="2"/>
  <c r="AC102" i="2"/>
  <c r="AG102" i="2"/>
  <c r="AK102" i="2"/>
  <c r="AB108" i="2"/>
  <c r="AF108" i="2"/>
  <c r="AJ108" i="2"/>
  <c r="AB114" i="2"/>
  <c r="AF114" i="2"/>
  <c r="AJ114" i="2"/>
  <c r="AD117" i="2"/>
  <c r="AH117" i="2"/>
  <c r="AA120" i="2"/>
  <c r="AE120" i="2"/>
  <c r="AI120" i="2"/>
  <c r="AC123" i="2"/>
  <c r="AG123" i="2"/>
  <c r="AK123" i="2"/>
  <c r="AA126" i="2"/>
  <c r="AE126" i="2"/>
  <c r="AI126" i="2"/>
  <c r="AC129" i="2"/>
  <c r="AG129" i="2"/>
  <c r="AK129" i="2"/>
  <c r="AC132" i="2"/>
  <c r="AG132" i="2"/>
  <c r="AK132" i="2"/>
  <c r="AD132" i="2"/>
  <c r="AH132" i="2"/>
  <c r="AA138" i="2"/>
  <c r="AE138" i="2"/>
  <c r="AI138" i="2"/>
  <c r="AB147" i="2"/>
  <c r="AF147" i="2"/>
  <c r="AJ147" i="2"/>
  <c r="AA162" i="2"/>
  <c r="AE162" i="2"/>
  <c r="AI162" i="2"/>
  <c r="AB138" i="2"/>
  <c r="AF138" i="2"/>
  <c r="AJ138" i="2"/>
  <c r="AD141" i="2"/>
  <c r="AH141" i="2"/>
  <c r="AC144" i="2"/>
  <c r="AG144" i="2"/>
  <c r="AK144" i="2"/>
  <c r="AC147" i="2"/>
  <c r="AG147" i="2"/>
  <c r="AK147" i="2"/>
  <c r="AB135" i="2"/>
  <c r="AF135" i="2"/>
  <c r="AJ135" i="2"/>
  <c r="AC138" i="2"/>
  <c r="AG138" i="2"/>
  <c r="AK138" i="2"/>
  <c r="AE141" i="2"/>
  <c r="AI141" i="2"/>
  <c r="AD144" i="2"/>
  <c r="AH144" i="2"/>
  <c r="AD147" i="2"/>
  <c r="AH147" i="2"/>
  <c r="AA150" i="2"/>
  <c r="AE150" i="2"/>
  <c r="AI150" i="2"/>
  <c r="AB159" i="2"/>
  <c r="AF159" i="2"/>
  <c r="AJ159" i="2"/>
  <c r="AC162" i="2"/>
  <c r="AG162" i="2"/>
  <c r="AK162" i="2"/>
  <c r="AD165" i="2"/>
  <c r="AH165" i="2"/>
  <c r="AA165" i="2"/>
  <c r="AE165" i="2"/>
  <c r="AI165" i="2"/>
  <c r="AB183" i="2"/>
  <c r="AF183" i="2"/>
  <c r="AJ183" i="2"/>
  <c r="AA189" i="2"/>
  <c r="AE189" i="2"/>
  <c r="AI189" i="2"/>
  <c r="AC192" i="2"/>
  <c r="AG192" i="2"/>
  <c r="AK192" i="2"/>
  <c r="AB162" i="2"/>
  <c r="AF162" i="2"/>
  <c r="AJ162" i="2"/>
  <c r="AF165" i="2"/>
  <c r="AJ165" i="2"/>
  <c r="AB171" i="2"/>
  <c r="AF171" i="2"/>
  <c r="AJ171" i="2"/>
  <c r="AA177" i="2"/>
  <c r="AE177" i="2"/>
  <c r="AI177" i="2"/>
  <c r="AC180" i="2"/>
  <c r="AG180" i="2"/>
  <c r="AK180" i="2"/>
  <c r="AC183" i="2"/>
  <c r="AG183" i="2"/>
  <c r="AK183" i="2"/>
  <c r="AB189" i="2"/>
  <c r="AF189" i="2"/>
  <c r="AJ189" i="2"/>
  <c r="AD192" i="2"/>
  <c r="AH192" i="2"/>
  <c r="AA198" i="2"/>
  <c r="AE198" i="2"/>
  <c r="AI198" i="2"/>
  <c r="AC168" i="2"/>
  <c r="AG168" i="2"/>
  <c r="AK168" i="2"/>
  <c r="AC171" i="2"/>
  <c r="AG171" i="2"/>
  <c r="AK171" i="2"/>
  <c r="AB177" i="2"/>
  <c r="AF177" i="2"/>
  <c r="AJ177" i="2"/>
  <c r="AD180" i="2"/>
  <c r="AH180" i="2"/>
  <c r="AD183" i="2"/>
  <c r="AH183" i="2"/>
  <c r="AA186" i="2"/>
  <c r="AE186" i="2"/>
  <c r="AI186" i="2"/>
  <c r="AC189" i="2"/>
  <c r="AG189" i="2"/>
  <c r="AK189" i="2"/>
  <c r="AE192" i="2"/>
  <c r="AI192" i="2"/>
  <c r="AB198" i="2"/>
  <c r="AF198" i="2"/>
  <c r="AJ198" i="2"/>
  <c r="AB204" i="2"/>
  <c r="AF204" i="2"/>
  <c r="AJ204" i="2"/>
  <c r="AL204" i="1"/>
  <c r="Z203" i="1"/>
  <c r="AA203" i="1" s="1"/>
  <c r="AB203" i="1" s="1"/>
  <c r="AC203" i="1" s="1"/>
  <c r="AD203" i="1" s="1"/>
  <c r="AE203" i="1" s="1"/>
  <c r="AF203" i="1" s="1"/>
  <c r="AG203" i="1" s="1"/>
  <c r="AH203" i="1" s="1"/>
  <c r="AI203" i="1" s="1"/>
  <c r="AJ203" i="1" s="1"/>
  <c r="AK203" i="1" s="1"/>
  <c r="AL201" i="1"/>
  <c r="Z200" i="1"/>
  <c r="AA200" i="1" s="1"/>
  <c r="AB200" i="1" s="1"/>
  <c r="AC200" i="1" s="1"/>
  <c r="AD200" i="1" s="1"/>
  <c r="AE200" i="1" s="1"/>
  <c r="AF200" i="1" s="1"/>
  <c r="AG200" i="1" s="1"/>
  <c r="AH200" i="1" s="1"/>
  <c r="AI200" i="1" s="1"/>
  <c r="AJ200" i="1" s="1"/>
  <c r="AK200" i="1" s="1"/>
  <c r="AL198" i="1"/>
  <c r="Z197" i="1"/>
  <c r="AA197" i="1" s="1"/>
  <c r="AB197" i="1" s="1"/>
  <c r="AC197" i="1" s="1"/>
  <c r="AD197" i="1" s="1"/>
  <c r="AE197" i="1" s="1"/>
  <c r="AF197" i="1" s="1"/>
  <c r="AG197" i="1" s="1"/>
  <c r="AH197" i="1" s="1"/>
  <c r="AI197" i="1" s="1"/>
  <c r="AJ197" i="1" s="1"/>
  <c r="AK197" i="1" s="1"/>
  <c r="AL195" i="1"/>
  <c r="Z194" i="1"/>
  <c r="AA194" i="1" s="1"/>
  <c r="AB194" i="1" s="1"/>
  <c r="AC194" i="1" s="1"/>
  <c r="AD194" i="1" s="1"/>
  <c r="AE194" i="1" s="1"/>
  <c r="AF194" i="1" s="1"/>
  <c r="AG194" i="1" s="1"/>
  <c r="AH194" i="1" s="1"/>
  <c r="AI194" i="1" s="1"/>
  <c r="AJ194" i="1" s="1"/>
  <c r="AK194" i="1" s="1"/>
  <c r="AL192" i="1"/>
  <c r="Z191" i="1"/>
  <c r="AA191" i="1" s="1"/>
  <c r="AB191" i="1" s="1"/>
  <c r="AC191" i="1" s="1"/>
  <c r="AD191" i="1" s="1"/>
  <c r="AE191" i="1" s="1"/>
  <c r="AF191" i="1" s="1"/>
  <c r="AG191" i="1" s="1"/>
  <c r="AH191" i="1" s="1"/>
  <c r="AI191" i="1" s="1"/>
  <c r="AJ191" i="1" s="1"/>
  <c r="AK191" i="1" s="1"/>
  <c r="AL189" i="1"/>
  <c r="Z188" i="1"/>
  <c r="AA188" i="1" s="1"/>
  <c r="AB188" i="1" s="1"/>
  <c r="AC188" i="1" s="1"/>
  <c r="AD188" i="1" s="1"/>
  <c r="AE188" i="1" s="1"/>
  <c r="AF188" i="1" s="1"/>
  <c r="AG188" i="1" s="1"/>
  <c r="AH188" i="1" s="1"/>
  <c r="AI188" i="1" s="1"/>
  <c r="AJ188" i="1" s="1"/>
  <c r="AK188" i="1" s="1"/>
  <c r="AL186" i="1"/>
  <c r="Z185" i="1"/>
  <c r="AA185" i="1" s="1"/>
  <c r="AB185" i="1" s="1"/>
  <c r="AC185" i="1" s="1"/>
  <c r="AD185" i="1" s="1"/>
  <c r="AE185" i="1" s="1"/>
  <c r="AF185" i="1" s="1"/>
  <c r="AG185" i="1" s="1"/>
  <c r="AH185" i="1" s="1"/>
  <c r="AI185" i="1" s="1"/>
  <c r="AJ185" i="1" s="1"/>
  <c r="AK185" i="1" s="1"/>
  <c r="AL183" i="1"/>
  <c r="Z182" i="1"/>
  <c r="AA182" i="1" s="1"/>
  <c r="AB182" i="1" s="1"/>
  <c r="AC182" i="1" s="1"/>
  <c r="AD182" i="1" s="1"/>
  <c r="AE182" i="1" s="1"/>
  <c r="AF182" i="1" s="1"/>
  <c r="AG182" i="1" s="1"/>
  <c r="AH182" i="1" s="1"/>
  <c r="AI182" i="1" s="1"/>
  <c r="AJ182" i="1" s="1"/>
  <c r="AK182" i="1" s="1"/>
  <c r="AL180" i="1"/>
  <c r="Z179" i="1"/>
  <c r="AA179" i="1" s="1"/>
  <c r="AB179" i="1" s="1"/>
  <c r="AC179" i="1" s="1"/>
  <c r="AD179" i="1" s="1"/>
  <c r="AE179" i="1" s="1"/>
  <c r="AF179" i="1" s="1"/>
  <c r="AG179" i="1" s="1"/>
  <c r="AH179" i="1" s="1"/>
  <c r="AI179" i="1" s="1"/>
  <c r="AJ179" i="1" s="1"/>
  <c r="AK179" i="1" s="1"/>
  <c r="AL177" i="1"/>
  <c r="Z176" i="1"/>
  <c r="AA176" i="1" s="1"/>
  <c r="AB176" i="1" s="1"/>
  <c r="AC176" i="1" s="1"/>
  <c r="AD176" i="1" s="1"/>
  <c r="AE176" i="1" s="1"/>
  <c r="AF176" i="1" s="1"/>
  <c r="AG176" i="1" s="1"/>
  <c r="AH176" i="1" s="1"/>
  <c r="AI176" i="1" s="1"/>
  <c r="AJ176" i="1" s="1"/>
  <c r="AK176" i="1" s="1"/>
  <c r="AL174" i="1"/>
  <c r="Z173" i="1"/>
  <c r="AA173" i="1" s="1"/>
  <c r="AB173" i="1" s="1"/>
  <c r="AC173" i="1" s="1"/>
  <c r="AD173" i="1" s="1"/>
  <c r="AE173" i="1" s="1"/>
  <c r="AF173" i="1" s="1"/>
  <c r="AG173" i="1" s="1"/>
  <c r="AH173" i="1" s="1"/>
  <c r="AI173" i="1" s="1"/>
  <c r="AJ173" i="1" s="1"/>
  <c r="AK173" i="1" s="1"/>
  <c r="AL171" i="1"/>
  <c r="Z170" i="1"/>
  <c r="AA170" i="1" s="1"/>
  <c r="AB170" i="1" s="1"/>
  <c r="AC170" i="1" s="1"/>
  <c r="AD170" i="1" s="1"/>
  <c r="AE170" i="1" s="1"/>
  <c r="AF170" i="1" s="1"/>
  <c r="AG170" i="1" s="1"/>
  <c r="AH170" i="1" s="1"/>
  <c r="AI170" i="1" s="1"/>
  <c r="AJ170" i="1" s="1"/>
  <c r="AK170" i="1" s="1"/>
  <c r="AL168" i="1"/>
  <c r="Z167" i="1"/>
  <c r="AA167" i="1" s="1"/>
  <c r="AB167" i="1" s="1"/>
  <c r="AC167" i="1" s="1"/>
  <c r="AD167" i="1" s="1"/>
  <c r="AE167" i="1" s="1"/>
  <c r="AF167" i="1" s="1"/>
  <c r="AG167" i="1" s="1"/>
  <c r="AH167" i="1" s="1"/>
  <c r="AI167" i="1" s="1"/>
  <c r="AJ167" i="1" s="1"/>
  <c r="AK167" i="1" s="1"/>
  <c r="AL165" i="1"/>
  <c r="Z164" i="1"/>
  <c r="AA164" i="1" s="1"/>
  <c r="AB164" i="1" s="1"/>
  <c r="AC164" i="1" s="1"/>
  <c r="AD164" i="1" s="1"/>
  <c r="AE164" i="1" s="1"/>
  <c r="AF164" i="1" s="1"/>
  <c r="AG164" i="1" s="1"/>
  <c r="AH164" i="1" s="1"/>
  <c r="AI164" i="1" s="1"/>
  <c r="AJ164" i="1" s="1"/>
  <c r="AK164" i="1" s="1"/>
  <c r="AL162" i="1"/>
  <c r="Z161" i="1"/>
  <c r="AA161" i="1" s="1"/>
  <c r="AB161" i="1" s="1"/>
  <c r="AC161" i="1" s="1"/>
  <c r="AD161" i="1" s="1"/>
  <c r="AE161" i="1" s="1"/>
  <c r="AF161" i="1" s="1"/>
  <c r="AG161" i="1" s="1"/>
  <c r="AH161" i="1" s="1"/>
  <c r="AI161" i="1" s="1"/>
  <c r="AJ161" i="1" s="1"/>
  <c r="AK161" i="1" s="1"/>
  <c r="AL159" i="1"/>
  <c r="Z158" i="1"/>
  <c r="AA158" i="1" s="1"/>
  <c r="AB158" i="1" s="1"/>
  <c r="AC158" i="1" s="1"/>
  <c r="AD158" i="1" s="1"/>
  <c r="AE158" i="1" s="1"/>
  <c r="AF158" i="1" s="1"/>
  <c r="AG158" i="1" s="1"/>
  <c r="AH158" i="1" s="1"/>
  <c r="AI158" i="1" s="1"/>
  <c r="AJ158" i="1" s="1"/>
  <c r="AK158" i="1" s="1"/>
  <c r="AL156" i="1"/>
  <c r="Z155" i="1"/>
  <c r="AA155" i="1" s="1"/>
  <c r="AB155" i="1" s="1"/>
  <c r="AC155" i="1" s="1"/>
  <c r="AD155" i="1" s="1"/>
  <c r="AE155" i="1" s="1"/>
  <c r="AF155" i="1" s="1"/>
  <c r="AG155" i="1" s="1"/>
  <c r="AH155" i="1" s="1"/>
  <c r="AI155" i="1" s="1"/>
  <c r="AJ155" i="1" s="1"/>
  <c r="AK155" i="1" s="1"/>
  <c r="AL153" i="1"/>
  <c r="Z152" i="1"/>
  <c r="AA152" i="1" s="1"/>
  <c r="AB152" i="1" s="1"/>
  <c r="AC152" i="1" s="1"/>
  <c r="AD152" i="1" s="1"/>
  <c r="AE152" i="1" s="1"/>
  <c r="AF152" i="1" s="1"/>
  <c r="AG152" i="1" s="1"/>
  <c r="AH152" i="1" s="1"/>
  <c r="AI152" i="1" s="1"/>
  <c r="AJ152" i="1" s="1"/>
  <c r="AK152" i="1" s="1"/>
  <c r="AL150" i="1"/>
  <c r="Z149" i="1"/>
  <c r="AA149" i="1" s="1"/>
  <c r="AB149" i="1" s="1"/>
  <c r="AC149" i="1" s="1"/>
  <c r="AD149" i="1" s="1"/>
  <c r="AE149" i="1" s="1"/>
  <c r="AF149" i="1" s="1"/>
  <c r="AG149" i="1" s="1"/>
  <c r="AH149" i="1" s="1"/>
  <c r="AI149" i="1" s="1"/>
  <c r="AJ149" i="1" s="1"/>
  <c r="AK149" i="1" s="1"/>
  <c r="AL147" i="1"/>
  <c r="Z146" i="1"/>
  <c r="AA146" i="1" s="1"/>
  <c r="AB146" i="1" s="1"/>
  <c r="AC146" i="1" s="1"/>
  <c r="AD146" i="1" s="1"/>
  <c r="AE146" i="1" s="1"/>
  <c r="AF146" i="1" s="1"/>
  <c r="AG146" i="1" s="1"/>
  <c r="AH146" i="1" s="1"/>
  <c r="AI146" i="1" s="1"/>
  <c r="AJ146" i="1" s="1"/>
  <c r="AK146" i="1" s="1"/>
  <c r="AL144" i="1"/>
  <c r="Z143" i="1"/>
  <c r="AA143" i="1" s="1"/>
  <c r="AB143" i="1" s="1"/>
  <c r="AC143" i="1" s="1"/>
  <c r="AD143" i="1" s="1"/>
  <c r="AE143" i="1" s="1"/>
  <c r="AF143" i="1" s="1"/>
  <c r="AG143" i="1" s="1"/>
  <c r="AH143" i="1" s="1"/>
  <c r="AI143" i="1" s="1"/>
  <c r="AJ143" i="1" s="1"/>
  <c r="AK143" i="1" s="1"/>
  <c r="AL141" i="1"/>
  <c r="Z140" i="1"/>
  <c r="AA140" i="1" s="1"/>
  <c r="AB140" i="1" s="1"/>
  <c r="AC140" i="1" s="1"/>
  <c r="AD140" i="1" s="1"/>
  <c r="AE140" i="1" s="1"/>
  <c r="AF140" i="1" s="1"/>
  <c r="AG140" i="1" s="1"/>
  <c r="AH140" i="1" s="1"/>
  <c r="AI140" i="1" s="1"/>
  <c r="AJ140" i="1" s="1"/>
  <c r="AK140" i="1" s="1"/>
  <c r="AL138" i="1"/>
  <c r="Z137" i="1"/>
  <c r="AA137" i="1" s="1"/>
  <c r="AB137" i="1" s="1"/>
  <c r="AC137" i="1" s="1"/>
  <c r="AD137" i="1" s="1"/>
  <c r="AE137" i="1" s="1"/>
  <c r="AF137" i="1" s="1"/>
  <c r="AG137" i="1" s="1"/>
  <c r="AH137" i="1" s="1"/>
  <c r="AI137" i="1" s="1"/>
  <c r="AJ137" i="1" s="1"/>
  <c r="AK137" i="1" s="1"/>
  <c r="AL135" i="1"/>
  <c r="Z134" i="1"/>
  <c r="AA134" i="1" s="1"/>
  <c r="AB134" i="1" s="1"/>
  <c r="AC134" i="1" s="1"/>
  <c r="AD134" i="1" s="1"/>
  <c r="AE134" i="1" s="1"/>
  <c r="AF134" i="1" s="1"/>
  <c r="AG134" i="1" s="1"/>
  <c r="AH134" i="1" s="1"/>
  <c r="AI134" i="1" s="1"/>
  <c r="AJ134" i="1" s="1"/>
  <c r="AK134" i="1" s="1"/>
  <c r="AL132" i="1"/>
  <c r="Z131" i="1"/>
  <c r="AA131" i="1" s="1"/>
  <c r="AB131" i="1" s="1"/>
  <c r="AC131" i="1" s="1"/>
  <c r="AD131" i="1" s="1"/>
  <c r="AE131" i="1" s="1"/>
  <c r="AF131" i="1" s="1"/>
  <c r="AG131" i="1" s="1"/>
  <c r="AH131" i="1" s="1"/>
  <c r="AI131" i="1" s="1"/>
  <c r="AJ131" i="1" s="1"/>
  <c r="AK131" i="1" s="1"/>
  <c r="AL129" i="1"/>
  <c r="Z128" i="1"/>
  <c r="AA128" i="1" s="1"/>
  <c r="AB128" i="1" s="1"/>
  <c r="AC128" i="1" s="1"/>
  <c r="AD128" i="1" s="1"/>
  <c r="AE128" i="1" s="1"/>
  <c r="AF128" i="1" s="1"/>
  <c r="AG128" i="1" s="1"/>
  <c r="AH128" i="1" s="1"/>
  <c r="AI128" i="1" s="1"/>
  <c r="AJ128" i="1" s="1"/>
  <c r="AK128" i="1" s="1"/>
  <c r="AL126" i="1"/>
  <c r="Z125" i="1"/>
  <c r="AA125" i="1" s="1"/>
  <c r="AB125" i="1" s="1"/>
  <c r="AC125" i="1" s="1"/>
  <c r="AD125" i="1" s="1"/>
  <c r="AE125" i="1" s="1"/>
  <c r="AF125" i="1" s="1"/>
  <c r="AG125" i="1" s="1"/>
  <c r="AH125" i="1" s="1"/>
  <c r="AI125" i="1" s="1"/>
  <c r="AJ125" i="1" s="1"/>
  <c r="AK125" i="1" s="1"/>
  <c r="AL123" i="1"/>
  <c r="Z122" i="1"/>
  <c r="AA122" i="1" s="1"/>
  <c r="AB122" i="1" s="1"/>
  <c r="AC122" i="1" s="1"/>
  <c r="AD122" i="1" s="1"/>
  <c r="AE122" i="1" s="1"/>
  <c r="AF122" i="1" s="1"/>
  <c r="AG122" i="1" s="1"/>
  <c r="AH122" i="1" s="1"/>
  <c r="AI122" i="1" s="1"/>
  <c r="AJ122" i="1" s="1"/>
  <c r="AK122" i="1" s="1"/>
  <c r="AL120" i="1"/>
  <c r="Z119" i="1"/>
  <c r="AA119" i="1" s="1"/>
  <c r="AB119" i="1" s="1"/>
  <c r="AC119" i="1" s="1"/>
  <c r="AD119" i="1" s="1"/>
  <c r="AE119" i="1" s="1"/>
  <c r="AF119" i="1" s="1"/>
  <c r="AG119" i="1" s="1"/>
  <c r="AH119" i="1" s="1"/>
  <c r="AI119" i="1" s="1"/>
  <c r="AJ119" i="1" s="1"/>
  <c r="AK119" i="1" s="1"/>
  <c r="AL117" i="1"/>
  <c r="Z116" i="1"/>
  <c r="AA116" i="1" s="1"/>
  <c r="AB116" i="1" s="1"/>
  <c r="AC116" i="1" s="1"/>
  <c r="AD116" i="1" s="1"/>
  <c r="AE116" i="1" s="1"/>
  <c r="AF116" i="1" s="1"/>
  <c r="AG116" i="1" s="1"/>
  <c r="AH116" i="1" s="1"/>
  <c r="AI116" i="1" s="1"/>
  <c r="AJ116" i="1" s="1"/>
  <c r="AK116" i="1" s="1"/>
  <c r="AL114" i="1"/>
  <c r="Z113" i="1"/>
  <c r="AA113" i="1" s="1"/>
  <c r="AB113" i="1" s="1"/>
  <c r="AC113" i="1" s="1"/>
  <c r="AD113" i="1" s="1"/>
  <c r="AE113" i="1" s="1"/>
  <c r="AF113" i="1" s="1"/>
  <c r="AG113" i="1" s="1"/>
  <c r="AH113" i="1" s="1"/>
  <c r="AI113" i="1" s="1"/>
  <c r="AJ113" i="1" s="1"/>
  <c r="AK113" i="1" s="1"/>
  <c r="AL111" i="1"/>
  <c r="Z110" i="1"/>
  <c r="AA110" i="1" s="1"/>
  <c r="AB110" i="1" s="1"/>
  <c r="AC110" i="1" s="1"/>
  <c r="AD110" i="1" s="1"/>
  <c r="AE110" i="1" s="1"/>
  <c r="AF110" i="1" s="1"/>
  <c r="AG110" i="1" s="1"/>
  <c r="AH110" i="1" s="1"/>
  <c r="AI110" i="1" s="1"/>
  <c r="AJ110" i="1" s="1"/>
  <c r="AK110" i="1" s="1"/>
  <c r="AL108" i="1"/>
  <c r="Z107" i="1"/>
  <c r="AA107" i="1" s="1"/>
  <c r="AB107" i="1" s="1"/>
  <c r="AC107" i="1" s="1"/>
  <c r="AD107" i="1" s="1"/>
  <c r="AE107" i="1" s="1"/>
  <c r="AF107" i="1" s="1"/>
  <c r="AG107" i="1" s="1"/>
  <c r="AH107" i="1" s="1"/>
  <c r="AI107" i="1" s="1"/>
  <c r="AJ107" i="1" s="1"/>
  <c r="AK107" i="1" s="1"/>
  <c r="AL105" i="1"/>
  <c r="Z104" i="1"/>
  <c r="AA104" i="1" s="1"/>
  <c r="AB104" i="1" s="1"/>
  <c r="AC104" i="1" s="1"/>
  <c r="AD104" i="1" s="1"/>
  <c r="AE104" i="1" s="1"/>
  <c r="AF104" i="1" s="1"/>
  <c r="AG104" i="1" s="1"/>
  <c r="AH104" i="1" s="1"/>
  <c r="AI104" i="1" s="1"/>
  <c r="AJ104" i="1" s="1"/>
  <c r="AK104" i="1" s="1"/>
  <c r="AL102" i="1"/>
  <c r="Z101" i="1"/>
  <c r="AA101" i="1" s="1"/>
  <c r="AB101" i="1" s="1"/>
  <c r="AC101" i="1" s="1"/>
  <c r="AD101" i="1" s="1"/>
  <c r="AE101" i="1" s="1"/>
  <c r="AF101" i="1" s="1"/>
  <c r="AG101" i="1" s="1"/>
  <c r="AH101" i="1" s="1"/>
  <c r="AI101" i="1" s="1"/>
  <c r="AJ101" i="1" s="1"/>
  <c r="AK101" i="1" s="1"/>
  <c r="AL99" i="1"/>
  <c r="Z98" i="1"/>
  <c r="AA98" i="1" s="1"/>
  <c r="AB98" i="1" s="1"/>
  <c r="AC98" i="1" s="1"/>
  <c r="AD98" i="1" s="1"/>
  <c r="AE98" i="1" s="1"/>
  <c r="AF98" i="1" s="1"/>
  <c r="AG98" i="1" s="1"/>
  <c r="AH98" i="1" s="1"/>
  <c r="AI98" i="1" s="1"/>
  <c r="AJ98" i="1" s="1"/>
  <c r="AK98" i="1" s="1"/>
  <c r="AL96" i="1"/>
  <c r="Z95" i="1"/>
  <c r="AA95" i="1" s="1"/>
  <c r="AB95" i="1" s="1"/>
  <c r="AC95" i="1" s="1"/>
  <c r="AD95" i="1" s="1"/>
  <c r="AE95" i="1" s="1"/>
  <c r="AF95" i="1" s="1"/>
  <c r="AG95" i="1" s="1"/>
  <c r="AH95" i="1" s="1"/>
  <c r="AI95" i="1" s="1"/>
  <c r="AJ95" i="1" s="1"/>
  <c r="AK95" i="1" s="1"/>
  <c r="AL93" i="1"/>
  <c r="Z92" i="1"/>
  <c r="AA92" i="1" s="1"/>
  <c r="AB92" i="1" s="1"/>
  <c r="AC92" i="1" s="1"/>
  <c r="AD92" i="1" s="1"/>
  <c r="AE92" i="1" s="1"/>
  <c r="AF92" i="1" s="1"/>
  <c r="AG92" i="1" s="1"/>
  <c r="AH92" i="1" s="1"/>
  <c r="AI92" i="1" s="1"/>
  <c r="AJ92" i="1" s="1"/>
  <c r="AK92" i="1" s="1"/>
  <c r="AL90" i="1"/>
  <c r="Z89" i="1"/>
  <c r="AA89" i="1" s="1"/>
  <c r="AB89" i="1" s="1"/>
  <c r="AC89" i="1" s="1"/>
  <c r="AD89" i="1" s="1"/>
  <c r="AE89" i="1" s="1"/>
  <c r="AF89" i="1" s="1"/>
  <c r="AG89" i="1" s="1"/>
  <c r="AH89" i="1" s="1"/>
  <c r="AI89" i="1" s="1"/>
  <c r="AJ89" i="1" s="1"/>
  <c r="AK89" i="1" s="1"/>
  <c r="AL87" i="1"/>
  <c r="Z86" i="1"/>
  <c r="AA86" i="1" s="1"/>
  <c r="AB86" i="1" s="1"/>
  <c r="AC86" i="1" s="1"/>
  <c r="AD86" i="1" s="1"/>
  <c r="AE86" i="1" s="1"/>
  <c r="AF86" i="1" s="1"/>
  <c r="AG86" i="1" s="1"/>
  <c r="AH86" i="1" s="1"/>
  <c r="AI86" i="1" s="1"/>
  <c r="AJ86" i="1" s="1"/>
  <c r="AK86" i="1" s="1"/>
  <c r="AL84" i="1"/>
  <c r="Z83" i="1"/>
  <c r="AA83" i="1" s="1"/>
  <c r="AB83" i="1" s="1"/>
  <c r="AC83" i="1" s="1"/>
  <c r="AD83" i="1" s="1"/>
  <c r="AE83" i="1" s="1"/>
  <c r="AF83" i="1" s="1"/>
  <c r="AG83" i="1" s="1"/>
  <c r="AH83" i="1" s="1"/>
  <c r="AI83" i="1" s="1"/>
  <c r="AJ83" i="1" s="1"/>
  <c r="AK83" i="1" s="1"/>
  <c r="AL81" i="1"/>
  <c r="Z80" i="1"/>
  <c r="AA80" i="1" s="1"/>
  <c r="AB80" i="1" s="1"/>
  <c r="AC80" i="1" s="1"/>
  <c r="AD80" i="1" s="1"/>
  <c r="AE80" i="1" s="1"/>
  <c r="AF80" i="1" s="1"/>
  <c r="AG80" i="1" s="1"/>
  <c r="AH80" i="1" s="1"/>
  <c r="AI80" i="1" s="1"/>
  <c r="AJ80" i="1" s="1"/>
  <c r="AK80" i="1" s="1"/>
  <c r="AL78" i="1"/>
  <c r="Z77" i="1"/>
  <c r="AA77" i="1" s="1"/>
  <c r="AB77" i="1" s="1"/>
  <c r="AC77" i="1" s="1"/>
  <c r="AD77" i="1" s="1"/>
  <c r="AE77" i="1" s="1"/>
  <c r="AF77" i="1" s="1"/>
  <c r="AG77" i="1" s="1"/>
  <c r="AH77" i="1" s="1"/>
  <c r="AI77" i="1" s="1"/>
  <c r="AJ77" i="1" s="1"/>
  <c r="AK77" i="1" s="1"/>
  <c r="AL75" i="1"/>
  <c r="Z74" i="1"/>
  <c r="AA74" i="1" s="1"/>
  <c r="AB74" i="1" s="1"/>
  <c r="AC74" i="1" s="1"/>
  <c r="AD74" i="1" s="1"/>
  <c r="AE74" i="1" s="1"/>
  <c r="AF74" i="1" s="1"/>
  <c r="AG74" i="1" s="1"/>
  <c r="AH74" i="1" s="1"/>
  <c r="AI74" i="1" s="1"/>
  <c r="AJ74" i="1" s="1"/>
  <c r="AK74" i="1" s="1"/>
  <c r="AL72" i="1"/>
  <c r="Z71" i="1"/>
  <c r="AA71" i="1" s="1"/>
  <c r="AB71" i="1" s="1"/>
  <c r="AC71" i="1" s="1"/>
  <c r="AD71" i="1" s="1"/>
  <c r="AE71" i="1" s="1"/>
  <c r="AF71" i="1" s="1"/>
  <c r="AG71" i="1" s="1"/>
  <c r="AH71" i="1" s="1"/>
  <c r="AI71" i="1" s="1"/>
  <c r="AJ71" i="1" s="1"/>
  <c r="AK71" i="1" s="1"/>
  <c r="AL69" i="1"/>
  <c r="Z68" i="1"/>
  <c r="AA68" i="1" s="1"/>
  <c r="AB68" i="1" s="1"/>
  <c r="AC68" i="1" s="1"/>
  <c r="AD68" i="1" s="1"/>
  <c r="AE68" i="1" s="1"/>
  <c r="AF68" i="1" s="1"/>
  <c r="AG68" i="1" s="1"/>
  <c r="AH68" i="1" s="1"/>
  <c r="AI68" i="1" s="1"/>
  <c r="AJ68" i="1" s="1"/>
  <c r="AK68" i="1" s="1"/>
  <c r="AL66" i="1"/>
  <c r="Z65" i="1"/>
  <c r="AA65" i="1" s="1"/>
  <c r="AB65" i="1" s="1"/>
  <c r="AC65" i="1" s="1"/>
  <c r="AD65" i="1" s="1"/>
  <c r="AE65" i="1" s="1"/>
  <c r="AF65" i="1" s="1"/>
  <c r="AG65" i="1" s="1"/>
  <c r="AH65" i="1" s="1"/>
  <c r="AI65" i="1" s="1"/>
  <c r="AJ65" i="1" s="1"/>
  <c r="AK65" i="1" s="1"/>
  <c r="AL63" i="1"/>
  <c r="Z62" i="1"/>
  <c r="AA62" i="1" s="1"/>
  <c r="AB62" i="1" s="1"/>
  <c r="AC62" i="1" s="1"/>
  <c r="AD62" i="1" s="1"/>
  <c r="AE62" i="1" s="1"/>
  <c r="AF62" i="1" s="1"/>
  <c r="AG62" i="1" s="1"/>
  <c r="AH62" i="1" s="1"/>
  <c r="AI62" i="1" s="1"/>
  <c r="AJ62" i="1" s="1"/>
  <c r="AK62" i="1" s="1"/>
  <c r="AL60" i="1"/>
  <c r="Z59" i="1"/>
  <c r="AA59" i="1" s="1"/>
  <c r="AB59" i="1" s="1"/>
  <c r="AC59" i="1" s="1"/>
  <c r="AD59" i="1" s="1"/>
  <c r="AE59" i="1" s="1"/>
  <c r="AF59" i="1" s="1"/>
  <c r="AG59" i="1" s="1"/>
  <c r="AH59" i="1" s="1"/>
  <c r="AI59" i="1" s="1"/>
  <c r="AJ59" i="1" s="1"/>
  <c r="AK59" i="1" s="1"/>
  <c r="AL57" i="1"/>
  <c r="Z56" i="1"/>
  <c r="AA56" i="1" s="1"/>
  <c r="AB56" i="1" s="1"/>
  <c r="AC56" i="1" s="1"/>
  <c r="AD56" i="1" s="1"/>
  <c r="AE56" i="1" s="1"/>
  <c r="AF56" i="1" s="1"/>
  <c r="AG56" i="1" s="1"/>
  <c r="AH56" i="1" s="1"/>
  <c r="AI56" i="1" s="1"/>
  <c r="AJ56" i="1" s="1"/>
  <c r="AK56" i="1" s="1"/>
  <c r="AL54" i="1"/>
  <c r="Z53" i="1"/>
  <c r="AA53" i="1" s="1"/>
  <c r="AB53" i="1" s="1"/>
  <c r="AC53" i="1" s="1"/>
  <c r="AD53" i="1" s="1"/>
  <c r="AE53" i="1" s="1"/>
  <c r="AF53" i="1" s="1"/>
  <c r="AG53" i="1" s="1"/>
  <c r="AH53" i="1" s="1"/>
  <c r="AI53" i="1" s="1"/>
  <c r="AJ53" i="1" s="1"/>
  <c r="AK53" i="1" s="1"/>
  <c r="AL51" i="1"/>
  <c r="Z50" i="1"/>
  <c r="AA50" i="1" s="1"/>
  <c r="AB50" i="1" s="1"/>
  <c r="AC50" i="1" s="1"/>
  <c r="AD50" i="1" s="1"/>
  <c r="AE50" i="1" s="1"/>
  <c r="AF50" i="1" s="1"/>
  <c r="AG50" i="1" s="1"/>
  <c r="AH50" i="1" s="1"/>
  <c r="AI50" i="1" s="1"/>
  <c r="AJ50" i="1" s="1"/>
  <c r="AK50" i="1" s="1"/>
  <c r="AL48" i="1"/>
  <c r="Z47" i="1"/>
  <c r="AA47" i="1" s="1"/>
  <c r="AB47" i="1" s="1"/>
  <c r="AC47" i="1" s="1"/>
  <c r="AD47" i="1" s="1"/>
  <c r="AE47" i="1" s="1"/>
  <c r="AF47" i="1" s="1"/>
  <c r="AG47" i="1" s="1"/>
  <c r="AH47" i="1" s="1"/>
  <c r="AI47" i="1" s="1"/>
  <c r="AJ47" i="1" s="1"/>
  <c r="AK47" i="1" s="1"/>
  <c r="AL45" i="1"/>
  <c r="Z44" i="1"/>
  <c r="AA44" i="1" s="1"/>
  <c r="AB44" i="1" s="1"/>
  <c r="AC44" i="1" s="1"/>
  <c r="AD44" i="1" s="1"/>
  <c r="AE44" i="1" s="1"/>
  <c r="AF44" i="1" s="1"/>
  <c r="AG44" i="1" s="1"/>
  <c r="AH44" i="1" s="1"/>
  <c r="AI44" i="1" s="1"/>
  <c r="AJ44" i="1" s="1"/>
  <c r="AK44" i="1" s="1"/>
  <c r="AL42" i="1"/>
  <c r="Z41" i="1"/>
  <c r="AA41" i="1" s="1"/>
  <c r="AB41" i="1" s="1"/>
  <c r="AC41" i="1" s="1"/>
  <c r="AD41" i="1" s="1"/>
  <c r="AE41" i="1" s="1"/>
  <c r="AF41" i="1" s="1"/>
  <c r="AG41" i="1" s="1"/>
  <c r="AH41" i="1" s="1"/>
  <c r="AI41" i="1" s="1"/>
  <c r="AJ41" i="1" s="1"/>
  <c r="AK41" i="1" s="1"/>
  <c r="AL39" i="1"/>
  <c r="Z38" i="1"/>
  <c r="AA38" i="1" s="1"/>
  <c r="AB38" i="1" s="1"/>
  <c r="AC38" i="1" s="1"/>
  <c r="AD38" i="1" s="1"/>
  <c r="AE38" i="1" s="1"/>
  <c r="AF38" i="1" s="1"/>
  <c r="AG38" i="1" s="1"/>
  <c r="AH38" i="1" s="1"/>
  <c r="AI38" i="1" s="1"/>
  <c r="AJ38" i="1" s="1"/>
  <c r="AK38" i="1" s="1"/>
  <c r="AL36" i="1"/>
  <c r="Z35" i="1"/>
  <c r="AA35" i="1" s="1"/>
  <c r="AB35" i="1" s="1"/>
  <c r="AC35" i="1" s="1"/>
  <c r="AD35" i="1" s="1"/>
  <c r="AE35" i="1" s="1"/>
  <c r="AF35" i="1" s="1"/>
  <c r="AG35" i="1" s="1"/>
  <c r="AH35" i="1" s="1"/>
  <c r="AI35" i="1" s="1"/>
  <c r="AJ35" i="1" s="1"/>
  <c r="AK35" i="1" s="1"/>
  <c r="AL33" i="1"/>
  <c r="Z32" i="1"/>
  <c r="AA32" i="1" s="1"/>
  <c r="AB32" i="1" s="1"/>
  <c r="AC32" i="1" s="1"/>
  <c r="AD32" i="1" s="1"/>
  <c r="AE32" i="1" s="1"/>
  <c r="AF32" i="1" s="1"/>
  <c r="AG32" i="1" s="1"/>
  <c r="AH32" i="1" s="1"/>
  <c r="AI32" i="1" s="1"/>
  <c r="AJ32" i="1" s="1"/>
  <c r="AK32" i="1" s="1"/>
  <c r="AL30" i="1"/>
  <c r="Z29" i="1"/>
  <c r="AA29" i="1" s="1"/>
  <c r="AB29" i="1" s="1"/>
  <c r="AC29" i="1" s="1"/>
  <c r="AD29" i="1" s="1"/>
  <c r="AE29" i="1" s="1"/>
  <c r="AF29" i="1" s="1"/>
  <c r="AG29" i="1" s="1"/>
  <c r="AH29" i="1" s="1"/>
  <c r="AI29" i="1" s="1"/>
  <c r="AJ29" i="1" s="1"/>
  <c r="AK29" i="1" s="1"/>
  <c r="AL27" i="1"/>
  <c r="Z26" i="1"/>
  <c r="AA26" i="1" s="1"/>
  <c r="AB26" i="1" s="1"/>
  <c r="AC26" i="1" s="1"/>
  <c r="AD26" i="1" s="1"/>
  <c r="AE26" i="1" s="1"/>
  <c r="AF26" i="1" s="1"/>
  <c r="AG26" i="1" s="1"/>
  <c r="AH26" i="1" s="1"/>
  <c r="AI26" i="1" s="1"/>
  <c r="AJ26" i="1" s="1"/>
  <c r="AK26" i="1" s="1"/>
  <c r="AL24" i="1"/>
  <c r="Z23" i="1"/>
  <c r="AA23" i="1" s="1"/>
  <c r="AB23" i="1" s="1"/>
  <c r="AC23" i="1" s="1"/>
  <c r="AD23" i="1" s="1"/>
  <c r="AE23" i="1" s="1"/>
  <c r="AF23" i="1" s="1"/>
  <c r="AG23" i="1" s="1"/>
  <c r="AH23" i="1" s="1"/>
  <c r="AI23" i="1" s="1"/>
  <c r="AJ23" i="1" s="1"/>
  <c r="AK23" i="1" s="1"/>
  <c r="AL19" i="1"/>
  <c r="Z18" i="1"/>
  <c r="AA18" i="1" s="1"/>
  <c r="AB18" i="1" s="1"/>
  <c r="AC18" i="1" s="1"/>
  <c r="AD18" i="1" s="1"/>
  <c r="AE18" i="1" s="1"/>
  <c r="AF18" i="1" s="1"/>
  <c r="AG18" i="1" s="1"/>
  <c r="AH18" i="1" s="1"/>
  <c r="AI18" i="1" s="1"/>
  <c r="AJ18" i="1" s="1"/>
  <c r="AK18" i="1" s="1"/>
  <c r="AL16" i="1"/>
  <c r="Z15" i="1"/>
  <c r="AA15" i="1" s="1"/>
  <c r="AB15" i="1" s="1"/>
  <c r="AC15" i="1" s="1"/>
  <c r="AD15" i="1" s="1"/>
  <c r="AE15" i="1" s="1"/>
  <c r="AF15" i="1" s="1"/>
  <c r="AG15" i="1" s="1"/>
  <c r="AH15" i="1" s="1"/>
  <c r="AI15" i="1" s="1"/>
  <c r="AJ15" i="1" s="1"/>
  <c r="AK15" i="1" s="1"/>
  <c r="AL13" i="1"/>
  <c r="Z12" i="1"/>
  <c r="AA12" i="1" s="1"/>
  <c r="AB12" i="1" s="1"/>
  <c r="AC12" i="1" s="1"/>
  <c r="AD12" i="1" s="1"/>
  <c r="AE12" i="1" s="1"/>
  <c r="AF12" i="1" s="1"/>
  <c r="AG12" i="1" s="1"/>
  <c r="AH12" i="1" s="1"/>
  <c r="AI12" i="1" s="1"/>
  <c r="AJ12" i="1" s="1"/>
  <c r="AK12" i="1" s="1"/>
  <c r="AL10" i="1"/>
  <c r="Z9" i="1"/>
  <c r="AA9" i="1" s="1"/>
  <c r="AB9" i="1" s="1"/>
  <c r="AC9" i="1" s="1"/>
  <c r="AD9" i="1" s="1"/>
  <c r="AE9" i="1" s="1"/>
  <c r="AF9" i="1" s="1"/>
  <c r="AG9" i="1" s="1"/>
  <c r="AH9" i="1" s="1"/>
  <c r="AI9" i="1" s="1"/>
  <c r="AJ9" i="1" s="1"/>
  <c r="AK9" i="1" s="1"/>
  <c r="AB3" i="1"/>
  <c r="AB5" i="1" s="1"/>
  <c r="AA8" i="1"/>
  <c r="AA10" i="1" s="1"/>
  <c r="AF3" i="1"/>
  <c r="AF5" i="1" s="1"/>
  <c r="AJ3" i="1"/>
  <c r="AJ5" i="1" s="1"/>
  <c r="AD3" i="1"/>
  <c r="AD5" i="1" s="1"/>
  <c r="AK11" i="1"/>
  <c r="AG3" i="1"/>
  <c r="AG5" i="1" s="1"/>
  <c r="AF11" i="1"/>
  <c r="AC3" i="1"/>
  <c r="AC5" i="1" s="1"/>
  <c r="Z46" i="1"/>
  <c r="Z48" i="1" s="1"/>
  <c r="AJ93" i="2" l="1"/>
  <c r="AK13" i="1"/>
  <c r="AF13" i="1"/>
  <c r="AJ17" i="1"/>
  <c r="AJ19" i="1" s="1"/>
  <c r="AE22" i="1"/>
  <c r="AE24" i="1" s="1"/>
  <c r="AA31" i="1"/>
  <c r="AA33" i="1" s="1"/>
  <c r="AI31" i="1"/>
  <c r="AI33" i="1" s="1"/>
  <c r="AE34" i="1"/>
  <c r="AE36" i="1" s="1"/>
  <c r="AA37" i="1"/>
  <c r="AA39" i="1" s="1"/>
  <c r="AI37" i="1"/>
  <c r="AI39" i="1" s="1"/>
  <c r="AE40" i="1"/>
  <c r="AE42" i="1" s="1"/>
  <c r="AA43" i="1"/>
  <c r="AA45" i="1" s="1"/>
  <c r="AI43" i="1"/>
  <c r="AI45" i="1" s="1"/>
  <c r="AF8" i="1"/>
  <c r="AF10" i="1" s="1"/>
  <c r="AB11" i="1"/>
  <c r="AB13" i="1" s="1"/>
  <c r="AA25" i="1"/>
  <c r="AA27" i="1" s="1"/>
  <c r="AI25" i="1"/>
  <c r="AI27" i="1" s="1"/>
  <c r="AE28" i="1"/>
  <c r="AE30" i="1" s="1"/>
  <c r="Z11" i="1"/>
  <c r="Z13" i="1" s="1"/>
  <c r="AD11" i="1"/>
  <c r="AD13" i="1" s="1"/>
  <c r="AH11" i="1"/>
  <c r="AH13" i="1" s="1"/>
  <c r="Z3" i="1"/>
  <c r="Z5" i="1" s="1"/>
  <c r="AK3" i="1"/>
  <c r="AK5" i="1" s="1"/>
  <c r="AB8" i="1"/>
  <c r="AB10" i="1" s="1"/>
  <c r="AG8" i="1"/>
  <c r="AG10" i="1" s="1"/>
  <c r="AC11" i="1"/>
  <c r="AC13" i="1" s="1"/>
  <c r="AI11" i="1"/>
  <c r="AI13" i="1" s="1"/>
  <c r="AE14" i="1"/>
  <c r="AE16" i="1" s="1"/>
  <c r="AJ14" i="1"/>
  <c r="AJ16" i="1" s="1"/>
  <c r="AA17" i="1"/>
  <c r="AA19" i="1" s="1"/>
  <c r="AF17" i="1"/>
  <c r="AF19" i="1" s="1"/>
  <c r="AK17" i="1"/>
  <c r="AK19" i="1" s="1"/>
  <c r="Z22" i="1"/>
  <c r="Z24" i="1" s="1"/>
  <c r="AH22" i="1"/>
  <c r="AH24" i="1" s="1"/>
  <c r="AD25" i="1"/>
  <c r="AD27" i="1" s="1"/>
  <c r="Z28" i="1"/>
  <c r="Z30" i="1" s="1"/>
  <c r="AH28" i="1"/>
  <c r="AH30" i="1" s="1"/>
  <c r="AD31" i="1"/>
  <c r="AD33" i="1" s="1"/>
  <c r="Z34" i="1"/>
  <c r="Z36" i="1" s="1"/>
  <c r="AH34" i="1"/>
  <c r="AH36" i="1" s="1"/>
  <c r="AD37" i="1"/>
  <c r="AD39" i="1" s="1"/>
  <c r="Z40" i="1"/>
  <c r="Z42" i="1" s="1"/>
  <c r="AH40" i="1"/>
  <c r="AH42" i="1" s="1"/>
  <c r="AD43" i="1"/>
  <c r="AD45" i="1" s="1"/>
  <c r="AI202" i="1"/>
  <c r="AI204" i="1" s="1"/>
  <c r="AE202" i="1"/>
  <c r="AE204" i="1" s="1"/>
  <c r="AA202" i="1"/>
  <c r="AA204" i="1" s="1"/>
  <c r="AH199" i="1"/>
  <c r="AH201" i="1" s="1"/>
  <c r="AD199" i="1"/>
  <c r="AD201" i="1" s="1"/>
  <c r="Z199" i="1"/>
  <c r="Z201" i="1" s="1"/>
  <c r="AK196" i="1"/>
  <c r="AK198" i="1" s="1"/>
  <c r="AG196" i="1"/>
  <c r="AG198" i="1" s="1"/>
  <c r="AC196" i="1"/>
  <c r="AC198" i="1" s="1"/>
  <c r="AJ193" i="1"/>
  <c r="AJ195" i="1" s="1"/>
  <c r="AF193" i="1"/>
  <c r="AF195" i="1" s="1"/>
  <c r="AB193" i="1"/>
  <c r="AB195" i="1" s="1"/>
  <c r="AI190" i="1"/>
  <c r="AI192" i="1" s="1"/>
  <c r="AE190" i="1"/>
  <c r="AE192" i="1" s="1"/>
  <c r="AA190" i="1"/>
  <c r="AA192" i="1" s="1"/>
  <c r="AH187" i="1"/>
  <c r="AH189" i="1" s="1"/>
  <c r="AD187" i="1"/>
  <c r="AD189" i="1" s="1"/>
  <c r="Z187" i="1"/>
  <c r="Z189" i="1" s="1"/>
  <c r="AK184" i="1"/>
  <c r="AK186" i="1" s="1"/>
  <c r="AG184" i="1"/>
  <c r="AG186" i="1" s="1"/>
  <c r="AC184" i="1"/>
  <c r="AC186" i="1" s="1"/>
  <c r="AJ181" i="1"/>
  <c r="AJ183" i="1" s="1"/>
  <c r="AF181" i="1"/>
  <c r="AF183" i="1" s="1"/>
  <c r="AB181" i="1"/>
  <c r="AB183" i="1" s="1"/>
  <c r="AI178" i="1"/>
  <c r="AI180" i="1" s="1"/>
  <c r="AE178" i="1"/>
  <c r="AE180" i="1" s="1"/>
  <c r="AA178" i="1"/>
  <c r="AA180" i="1" s="1"/>
  <c r="AH202" i="1"/>
  <c r="AH204" i="1" s="1"/>
  <c r="AD202" i="1"/>
  <c r="AD204" i="1" s="1"/>
  <c r="Z202" i="1"/>
  <c r="Z204" i="1" s="1"/>
  <c r="AK199" i="1"/>
  <c r="AK201" i="1" s="1"/>
  <c r="AG199" i="1"/>
  <c r="AG201" i="1" s="1"/>
  <c r="AC199" i="1"/>
  <c r="AC201" i="1" s="1"/>
  <c r="AJ196" i="1"/>
  <c r="AJ198" i="1" s="1"/>
  <c r="AF196" i="1"/>
  <c r="AF198" i="1" s="1"/>
  <c r="AB196" i="1"/>
  <c r="AB198" i="1" s="1"/>
  <c r="AI193" i="1"/>
  <c r="AI195" i="1" s="1"/>
  <c r="AE193" i="1"/>
  <c r="AE195" i="1" s="1"/>
  <c r="AA193" i="1"/>
  <c r="AA195" i="1" s="1"/>
  <c r="AH190" i="1"/>
  <c r="AH192" i="1" s="1"/>
  <c r="AD190" i="1"/>
  <c r="AD192" i="1" s="1"/>
  <c r="Z190" i="1"/>
  <c r="Z192" i="1" s="1"/>
  <c r="AK187" i="1"/>
  <c r="AK189" i="1" s="1"/>
  <c r="AG187" i="1"/>
  <c r="AG189" i="1" s="1"/>
  <c r="AC187" i="1"/>
  <c r="AC189" i="1" s="1"/>
  <c r="AJ184" i="1"/>
  <c r="AJ186" i="1" s="1"/>
  <c r="AF184" i="1"/>
  <c r="AF186" i="1" s="1"/>
  <c r="AB184" i="1"/>
  <c r="AB186" i="1" s="1"/>
  <c r="AI181" i="1"/>
  <c r="AI183" i="1" s="1"/>
  <c r="AE181" i="1"/>
  <c r="AE183" i="1" s="1"/>
  <c r="AA181" i="1"/>
  <c r="AA183" i="1" s="1"/>
  <c r="AH178" i="1"/>
  <c r="AH180" i="1" s="1"/>
  <c r="AD178" i="1"/>
  <c r="AD180" i="1" s="1"/>
  <c r="Z178" i="1"/>
  <c r="Z180" i="1" s="1"/>
  <c r="AK202" i="1"/>
  <c r="AK204" i="1" s="1"/>
  <c r="AG202" i="1"/>
  <c r="AG204" i="1" s="1"/>
  <c r="AC202" i="1"/>
  <c r="AC204" i="1" s="1"/>
  <c r="AJ199" i="1"/>
  <c r="AJ201" i="1" s="1"/>
  <c r="AF199" i="1"/>
  <c r="AF201" i="1" s="1"/>
  <c r="AB199" i="1"/>
  <c r="AB201" i="1" s="1"/>
  <c r="AI196" i="1"/>
  <c r="AI198" i="1" s="1"/>
  <c r="AE196" i="1"/>
  <c r="AE198" i="1" s="1"/>
  <c r="AA196" i="1"/>
  <c r="AA198" i="1" s="1"/>
  <c r="AH193" i="1"/>
  <c r="AH195" i="1" s="1"/>
  <c r="AD193" i="1"/>
  <c r="AD195" i="1" s="1"/>
  <c r="Z193" i="1"/>
  <c r="Z195" i="1" s="1"/>
  <c r="AK190" i="1"/>
  <c r="AK192" i="1" s="1"/>
  <c r="AG190" i="1"/>
  <c r="AG192" i="1" s="1"/>
  <c r="AC190" i="1"/>
  <c r="AC192" i="1" s="1"/>
  <c r="AJ187" i="1"/>
  <c r="AJ189" i="1" s="1"/>
  <c r="AF187" i="1"/>
  <c r="AF189" i="1" s="1"/>
  <c r="AB187" i="1"/>
  <c r="AB189" i="1" s="1"/>
  <c r="AI184" i="1"/>
  <c r="AI186" i="1" s="1"/>
  <c r="AE184" i="1"/>
  <c r="AE186" i="1" s="1"/>
  <c r="AA184" i="1"/>
  <c r="AA186" i="1" s="1"/>
  <c r="AH181" i="1"/>
  <c r="AH183" i="1" s="1"/>
  <c r="AD181" i="1"/>
  <c r="AD183" i="1" s="1"/>
  <c r="Z181" i="1"/>
  <c r="Z183" i="1" s="1"/>
  <c r="AK178" i="1"/>
  <c r="AK180" i="1" s="1"/>
  <c r="AG178" i="1"/>
  <c r="AG180" i="1" s="1"/>
  <c r="AJ202" i="1"/>
  <c r="AJ204" i="1" s="1"/>
  <c r="AF202" i="1"/>
  <c r="AF204" i="1" s="1"/>
  <c r="AB202" i="1"/>
  <c r="AB204" i="1" s="1"/>
  <c r="AI199" i="1"/>
  <c r="AI201" i="1" s="1"/>
  <c r="AE199" i="1"/>
  <c r="AE201" i="1" s="1"/>
  <c r="AA199" i="1"/>
  <c r="AA201" i="1" s="1"/>
  <c r="AH196" i="1"/>
  <c r="AH198" i="1" s="1"/>
  <c r="AD196" i="1"/>
  <c r="AD198" i="1" s="1"/>
  <c r="Z196" i="1"/>
  <c r="Z198" i="1" s="1"/>
  <c r="AK193" i="1"/>
  <c r="AK195" i="1" s="1"/>
  <c r="AG193" i="1"/>
  <c r="AG195" i="1" s="1"/>
  <c r="AC193" i="1"/>
  <c r="AC195" i="1" s="1"/>
  <c r="AJ190" i="1"/>
  <c r="AJ192" i="1" s="1"/>
  <c r="AF190" i="1"/>
  <c r="AF192" i="1" s="1"/>
  <c r="AB190" i="1"/>
  <c r="AB192" i="1" s="1"/>
  <c r="AI187" i="1"/>
  <c r="AI189" i="1" s="1"/>
  <c r="AE187" i="1"/>
  <c r="AE189" i="1" s="1"/>
  <c r="AA187" i="1"/>
  <c r="AA189" i="1" s="1"/>
  <c r="AH184" i="1"/>
  <c r="AH186" i="1" s="1"/>
  <c r="AD184" i="1"/>
  <c r="AD186" i="1" s="1"/>
  <c r="Z184" i="1"/>
  <c r="Z186" i="1" s="1"/>
  <c r="AK181" i="1"/>
  <c r="AK183" i="1" s="1"/>
  <c r="AG181" i="1"/>
  <c r="AG183" i="1" s="1"/>
  <c r="AC181" i="1"/>
  <c r="AC183" i="1" s="1"/>
  <c r="AF178" i="1"/>
  <c r="AF180" i="1" s="1"/>
  <c r="AK175" i="1"/>
  <c r="AK177" i="1" s="1"/>
  <c r="AG175" i="1"/>
  <c r="AG177" i="1" s="1"/>
  <c r="AC175" i="1"/>
  <c r="AC177" i="1" s="1"/>
  <c r="AJ172" i="1"/>
  <c r="AJ174" i="1" s="1"/>
  <c r="AF172" i="1"/>
  <c r="AF174" i="1" s="1"/>
  <c r="AB172" i="1"/>
  <c r="AB174" i="1" s="1"/>
  <c r="AI169" i="1"/>
  <c r="AI171" i="1" s="1"/>
  <c r="AE169" i="1"/>
  <c r="AE171" i="1" s="1"/>
  <c r="AA169" i="1"/>
  <c r="AA171" i="1" s="1"/>
  <c r="AH166" i="1"/>
  <c r="AH168" i="1" s="1"/>
  <c r="AD166" i="1"/>
  <c r="AD168" i="1" s="1"/>
  <c r="Z166" i="1"/>
  <c r="Z168" i="1" s="1"/>
  <c r="AK163" i="1"/>
  <c r="AK165" i="1" s="1"/>
  <c r="AG163" i="1"/>
  <c r="AG165" i="1" s="1"/>
  <c r="AC163" i="1"/>
  <c r="AC165" i="1" s="1"/>
  <c r="AJ160" i="1"/>
  <c r="AJ162" i="1" s="1"/>
  <c r="AF160" i="1"/>
  <c r="AF162" i="1" s="1"/>
  <c r="AB160" i="1"/>
  <c r="AB162" i="1" s="1"/>
  <c r="AI157" i="1"/>
  <c r="AI159" i="1" s="1"/>
  <c r="AE157" i="1"/>
  <c r="AE159" i="1" s="1"/>
  <c r="AA157" i="1"/>
  <c r="AA159" i="1" s="1"/>
  <c r="AH154" i="1"/>
  <c r="AH156" i="1" s="1"/>
  <c r="AD154" i="1"/>
  <c r="AD156" i="1" s="1"/>
  <c r="Z154" i="1"/>
  <c r="Z156" i="1" s="1"/>
  <c r="AK151" i="1"/>
  <c r="AK153" i="1" s="1"/>
  <c r="AG151" i="1"/>
  <c r="AG153" i="1" s="1"/>
  <c r="AC178" i="1"/>
  <c r="AC180" i="1" s="1"/>
  <c r="AJ175" i="1"/>
  <c r="AJ177" i="1" s="1"/>
  <c r="AF175" i="1"/>
  <c r="AF177" i="1" s="1"/>
  <c r="AB175" i="1"/>
  <c r="AB177" i="1" s="1"/>
  <c r="AI172" i="1"/>
  <c r="AI174" i="1" s="1"/>
  <c r="AE172" i="1"/>
  <c r="AE174" i="1" s="1"/>
  <c r="AA172" i="1"/>
  <c r="AA174" i="1" s="1"/>
  <c r="AH169" i="1"/>
  <c r="AH171" i="1" s="1"/>
  <c r="AD169" i="1"/>
  <c r="AD171" i="1" s="1"/>
  <c r="Z169" i="1"/>
  <c r="Z171" i="1" s="1"/>
  <c r="AK166" i="1"/>
  <c r="AK168" i="1" s="1"/>
  <c r="AG166" i="1"/>
  <c r="AG168" i="1" s="1"/>
  <c r="AC166" i="1"/>
  <c r="AC168" i="1" s="1"/>
  <c r="AJ163" i="1"/>
  <c r="AJ165" i="1" s="1"/>
  <c r="AF163" i="1"/>
  <c r="AF165" i="1" s="1"/>
  <c r="AB163" i="1"/>
  <c r="AB165" i="1" s="1"/>
  <c r="AI160" i="1"/>
  <c r="AI162" i="1" s="1"/>
  <c r="AE160" i="1"/>
  <c r="AE162" i="1" s="1"/>
  <c r="AA160" i="1"/>
  <c r="AA162" i="1" s="1"/>
  <c r="AH157" i="1"/>
  <c r="AH159" i="1" s="1"/>
  <c r="AD157" i="1"/>
  <c r="AD159" i="1" s="1"/>
  <c r="Z157" i="1"/>
  <c r="Z159" i="1" s="1"/>
  <c r="AK154" i="1"/>
  <c r="AK156" i="1" s="1"/>
  <c r="AG154" i="1"/>
  <c r="AG156" i="1" s="1"/>
  <c r="AC154" i="1"/>
  <c r="AC156" i="1" s="1"/>
  <c r="AB178" i="1"/>
  <c r="AB180" i="1" s="1"/>
  <c r="AI175" i="1"/>
  <c r="AI177" i="1" s="1"/>
  <c r="AE175" i="1"/>
  <c r="AE177" i="1" s="1"/>
  <c r="AA175" i="1"/>
  <c r="AA177" i="1" s="1"/>
  <c r="AH172" i="1"/>
  <c r="AH174" i="1" s="1"/>
  <c r="AD172" i="1"/>
  <c r="AD174" i="1" s="1"/>
  <c r="Z172" i="1"/>
  <c r="Z174" i="1" s="1"/>
  <c r="AK169" i="1"/>
  <c r="AK171" i="1" s="1"/>
  <c r="AG169" i="1"/>
  <c r="AG171" i="1" s="1"/>
  <c r="AC169" i="1"/>
  <c r="AC171" i="1" s="1"/>
  <c r="AJ166" i="1"/>
  <c r="AJ168" i="1" s="1"/>
  <c r="AF166" i="1"/>
  <c r="AF168" i="1" s="1"/>
  <c r="AB166" i="1"/>
  <c r="AB168" i="1" s="1"/>
  <c r="AI163" i="1"/>
  <c r="AI165" i="1" s="1"/>
  <c r="AE163" i="1"/>
  <c r="AE165" i="1" s="1"/>
  <c r="AA163" i="1"/>
  <c r="AA165" i="1" s="1"/>
  <c r="AH160" i="1"/>
  <c r="AH162" i="1" s="1"/>
  <c r="AD160" i="1"/>
  <c r="AD162" i="1" s="1"/>
  <c r="Z160" i="1"/>
  <c r="Z162" i="1" s="1"/>
  <c r="AK157" i="1"/>
  <c r="AK159" i="1" s="1"/>
  <c r="AG157" i="1"/>
  <c r="AG159" i="1" s="1"/>
  <c r="AC157" i="1"/>
  <c r="AC159" i="1" s="1"/>
  <c r="AJ154" i="1"/>
  <c r="AJ156" i="1" s="1"/>
  <c r="AF154" i="1"/>
  <c r="AF156" i="1" s="1"/>
  <c r="AB154" i="1"/>
  <c r="AB156" i="1" s="1"/>
  <c r="AI151" i="1"/>
  <c r="AI153" i="1" s="1"/>
  <c r="AE151" i="1"/>
  <c r="AE153" i="1" s="1"/>
  <c r="AA151" i="1"/>
  <c r="AA153" i="1" s="1"/>
  <c r="AJ178" i="1"/>
  <c r="AJ180" i="1" s="1"/>
  <c r="AH175" i="1"/>
  <c r="AH177" i="1" s="1"/>
  <c r="AD175" i="1"/>
  <c r="AD177" i="1" s="1"/>
  <c r="Z175" i="1"/>
  <c r="Z177" i="1" s="1"/>
  <c r="AK172" i="1"/>
  <c r="AK174" i="1" s="1"/>
  <c r="AG172" i="1"/>
  <c r="AG174" i="1" s="1"/>
  <c r="AC172" i="1"/>
  <c r="AC174" i="1" s="1"/>
  <c r="AJ169" i="1"/>
  <c r="AJ171" i="1" s="1"/>
  <c r="AF169" i="1"/>
  <c r="AF171" i="1" s="1"/>
  <c r="AB169" i="1"/>
  <c r="AB171" i="1" s="1"/>
  <c r="AI166" i="1"/>
  <c r="AI168" i="1" s="1"/>
  <c r="AE166" i="1"/>
  <c r="AE168" i="1" s="1"/>
  <c r="AA166" i="1"/>
  <c r="AA168" i="1" s="1"/>
  <c r="AH163" i="1"/>
  <c r="AH165" i="1" s="1"/>
  <c r="AD163" i="1"/>
  <c r="AD165" i="1" s="1"/>
  <c r="Z163" i="1"/>
  <c r="Z165" i="1" s="1"/>
  <c r="AK160" i="1"/>
  <c r="AK162" i="1" s="1"/>
  <c r="AG160" i="1"/>
  <c r="AG162" i="1" s="1"/>
  <c r="AC160" i="1"/>
  <c r="AC162" i="1" s="1"/>
  <c r="AJ157" i="1"/>
  <c r="AJ159" i="1" s="1"/>
  <c r="AF157" i="1"/>
  <c r="AF159" i="1" s="1"/>
  <c r="AB157" i="1"/>
  <c r="AB159" i="1" s="1"/>
  <c r="AI154" i="1"/>
  <c r="AI156" i="1" s="1"/>
  <c r="AE154" i="1"/>
  <c r="AE156" i="1" s="1"/>
  <c r="AA154" i="1"/>
  <c r="AA156" i="1" s="1"/>
  <c r="AH151" i="1"/>
  <c r="AH153" i="1" s="1"/>
  <c r="AD151" i="1"/>
  <c r="AD153" i="1" s="1"/>
  <c r="AF151" i="1"/>
  <c r="AF153" i="1" s="1"/>
  <c r="AH148" i="1"/>
  <c r="AH150" i="1" s="1"/>
  <c r="AD148" i="1"/>
  <c r="AD150" i="1" s="1"/>
  <c r="Z148" i="1"/>
  <c r="Z150" i="1" s="1"/>
  <c r="AK145" i="1"/>
  <c r="AK147" i="1" s="1"/>
  <c r="AG145" i="1"/>
  <c r="AG147" i="1" s="1"/>
  <c r="AC145" i="1"/>
  <c r="AC147" i="1" s="1"/>
  <c r="AJ142" i="1"/>
  <c r="AJ144" i="1" s="1"/>
  <c r="AF142" i="1"/>
  <c r="AF144" i="1" s="1"/>
  <c r="AB142" i="1"/>
  <c r="AB144" i="1" s="1"/>
  <c r="AJ139" i="1"/>
  <c r="AJ141" i="1" s="1"/>
  <c r="AF139" i="1"/>
  <c r="AF141" i="1" s="1"/>
  <c r="AB139" i="1"/>
  <c r="AB141" i="1" s="1"/>
  <c r="AJ136" i="1"/>
  <c r="AJ138" i="1" s="1"/>
  <c r="AF136" i="1"/>
  <c r="AF138" i="1" s="1"/>
  <c r="AB136" i="1"/>
  <c r="AB138" i="1" s="1"/>
  <c r="AJ133" i="1"/>
  <c r="AJ135" i="1" s="1"/>
  <c r="AF133" i="1"/>
  <c r="AF135" i="1" s="1"/>
  <c r="AC151" i="1"/>
  <c r="AC153" i="1" s="1"/>
  <c r="AK148" i="1"/>
  <c r="AK150" i="1" s="1"/>
  <c r="AG148" i="1"/>
  <c r="AG150" i="1" s="1"/>
  <c r="AC148" i="1"/>
  <c r="AC150" i="1" s="1"/>
  <c r="AJ145" i="1"/>
  <c r="AJ147" i="1" s="1"/>
  <c r="AF145" i="1"/>
  <c r="AF147" i="1" s="1"/>
  <c r="AB145" i="1"/>
  <c r="AB147" i="1" s="1"/>
  <c r="AI142" i="1"/>
  <c r="AI144" i="1" s="1"/>
  <c r="AE142" i="1"/>
  <c r="AE144" i="1" s="1"/>
  <c r="AA142" i="1"/>
  <c r="AA144" i="1" s="1"/>
  <c r="AB151" i="1"/>
  <c r="AB153" i="1" s="1"/>
  <c r="AJ148" i="1"/>
  <c r="AJ150" i="1" s="1"/>
  <c r="AF148" i="1"/>
  <c r="AF150" i="1" s="1"/>
  <c r="AB148" i="1"/>
  <c r="AB150" i="1" s="1"/>
  <c r="AI145" i="1"/>
  <c r="AI147" i="1" s="1"/>
  <c r="AE145" i="1"/>
  <c r="AE147" i="1" s="1"/>
  <c r="AA145" i="1"/>
  <c r="AA147" i="1" s="1"/>
  <c r="AH142" i="1"/>
  <c r="AH144" i="1" s="1"/>
  <c r="AD142" i="1"/>
  <c r="AD144" i="1" s="1"/>
  <c r="Z142" i="1"/>
  <c r="Z144" i="1" s="1"/>
  <c r="AH139" i="1"/>
  <c r="AH141" i="1" s="1"/>
  <c r="AD139" i="1"/>
  <c r="AD141" i="1" s="1"/>
  <c r="Z139" i="1"/>
  <c r="Z141" i="1" s="1"/>
  <c r="AH136" i="1"/>
  <c r="AH138" i="1" s="1"/>
  <c r="AD136" i="1"/>
  <c r="AD138" i="1" s="1"/>
  <c r="Z136" i="1"/>
  <c r="Z138" i="1" s="1"/>
  <c r="AH133" i="1"/>
  <c r="AH135" i="1" s="1"/>
  <c r="AD133" i="1"/>
  <c r="AD135" i="1" s="1"/>
  <c r="AJ151" i="1"/>
  <c r="AJ153" i="1" s="1"/>
  <c r="Z151" i="1"/>
  <c r="Z153" i="1" s="1"/>
  <c r="AI148" i="1"/>
  <c r="AI150" i="1" s="1"/>
  <c r="AE148" i="1"/>
  <c r="AE150" i="1" s="1"/>
  <c r="AA148" i="1"/>
  <c r="AA150" i="1" s="1"/>
  <c r="AH145" i="1"/>
  <c r="AH147" i="1" s="1"/>
  <c r="AD145" i="1"/>
  <c r="AD147" i="1" s="1"/>
  <c r="Z145" i="1"/>
  <c r="Z147" i="1" s="1"/>
  <c r="AK142" i="1"/>
  <c r="AK144" i="1" s="1"/>
  <c r="AG142" i="1"/>
  <c r="AG144" i="1" s="1"/>
  <c r="AC142" i="1"/>
  <c r="AC144" i="1" s="1"/>
  <c r="AK139" i="1"/>
  <c r="AK141" i="1" s="1"/>
  <c r="AG139" i="1"/>
  <c r="AG141" i="1" s="1"/>
  <c r="AC139" i="1"/>
  <c r="AC141" i="1" s="1"/>
  <c r="AK136" i="1"/>
  <c r="AK138" i="1" s="1"/>
  <c r="AG136" i="1"/>
  <c r="AG138" i="1" s="1"/>
  <c r="AC136" i="1"/>
  <c r="AC138" i="1" s="1"/>
  <c r="AK133" i="1"/>
  <c r="AK135" i="1" s="1"/>
  <c r="AG133" i="1"/>
  <c r="AG135" i="1" s="1"/>
  <c r="AC133" i="1"/>
  <c r="AC135" i="1" s="1"/>
  <c r="AK130" i="1"/>
  <c r="AK132" i="1" s="1"/>
  <c r="AG130" i="1"/>
  <c r="AG132" i="1" s="1"/>
  <c r="AC130" i="1"/>
  <c r="AC132" i="1" s="1"/>
  <c r="AK127" i="1"/>
  <c r="AK129" i="1" s="1"/>
  <c r="AG127" i="1"/>
  <c r="AG129" i="1" s="1"/>
  <c r="AC127" i="1"/>
  <c r="AC129" i="1" s="1"/>
  <c r="AK124" i="1"/>
  <c r="AK126" i="1" s="1"/>
  <c r="AG124" i="1"/>
  <c r="AG126" i="1" s="1"/>
  <c r="AC124" i="1"/>
  <c r="AC126" i="1" s="1"/>
  <c r="AI139" i="1"/>
  <c r="AI141" i="1" s="1"/>
  <c r="AB133" i="1"/>
  <c r="AB135" i="1" s="1"/>
  <c r="AF130" i="1"/>
  <c r="AF132" i="1" s="1"/>
  <c r="AA130" i="1"/>
  <c r="AA132" i="1" s="1"/>
  <c r="AJ127" i="1"/>
  <c r="AJ129" i="1" s="1"/>
  <c r="AE127" i="1"/>
  <c r="AE129" i="1" s="1"/>
  <c r="Z127" i="1"/>
  <c r="Z129" i="1" s="1"/>
  <c r="AI124" i="1"/>
  <c r="AI126" i="1" s="1"/>
  <c r="AD124" i="1"/>
  <c r="AD126" i="1" s="1"/>
  <c r="AH121" i="1"/>
  <c r="AH123" i="1" s="1"/>
  <c r="AD121" i="1"/>
  <c r="AD123" i="1" s="1"/>
  <c r="Z121" i="1"/>
  <c r="Z123" i="1" s="1"/>
  <c r="AH118" i="1"/>
  <c r="AH120" i="1" s="1"/>
  <c r="AD118" i="1"/>
  <c r="AD120" i="1" s="1"/>
  <c r="Z118" i="1"/>
  <c r="Z120" i="1" s="1"/>
  <c r="AH115" i="1"/>
  <c r="AH117" i="1" s="1"/>
  <c r="AD115" i="1"/>
  <c r="AD117" i="1" s="1"/>
  <c r="Z115" i="1"/>
  <c r="Z117" i="1" s="1"/>
  <c r="AH112" i="1"/>
  <c r="AH114" i="1" s="1"/>
  <c r="AD112" i="1"/>
  <c r="AD114" i="1" s="1"/>
  <c r="Z112" i="1"/>
  <c r="Z114" i="1" s="1"/>
  <c r="AH109" i="1"/>
  <c r="AH111" i="1" s="1"/>
  <c r="AD109" i="1"/>
  <c r="AD111" i="1" s="1"/>
  <c r="Z109" i="1"/>
  <c r="Z111" i="1" s="1"/>
  <c r="AH106" i="1"/>
  <c r="AH108" i="1" s="1"/>
  <c r="AD106" i="1"/>
  <c r="AD108" i="1" s="1"/>
  <c r="Z106" i="1"/>
  <c r="Z108" i="1" s="1"/>
  <c r="AH103" i="1"/>
  <c r="AH105" i="1" s="1"/>
  <c r="AD103" i="1"/>
  <c r="AD105" i="1" s="1"/>
  <c r="Z103" i="1"/>
  <c r="Z105" i="1" s="1"/>
  <c r="AE139" i="1"/>
  <c r="AE141" i="1" s="1"/>
  <c r="AI136" i="1"/>
  <c r="AI138" i="1" s="1"/>
  <c r="AA133" i="1"/>
  <c r="AA135" i="1" s="1"/>
  <c r="AJ130" i="1"/>
  <c r="AJ132" i="1" s="1"/>
  <c r="AE130" i="1"/>
  <c r="AE132" i="1" s="1"/>
  <c r="Z130" i="1"/>
  <c r="Z132" i="1" s="1"/>
  <c r="AI127" i="1"/>
  <c r="AI129" i="1" s="1"/>
  <c r="AD127" i="1"/>
  <c r="AD129" i="1" s="1"/>
  <c r="AH124" i="1"/>
  <c r="AH126" i="1" s="1"/>
  <c r="AB124" i="1"/>
  <c r="AB126" i="1" s="1"/>
  <c r="AK121" i="1"/>
  <c r="AK123" i="1" s="1"/>
  <c r="AG121" i="1"/>
  <c r="AG123" i="1" s="1"/>
  <c r="AC121" i="1"/>
  <c r="AC123" i="1" s="1"/>
  <c r="AK118" i="1"/>
  <c r="AK120" i="1" s="1"/>
  <c r="AG118" i="1"/>
  <c r="AG120" i="1" s="1"/>
  <c r="AC118" i="1"/>
  <c r="AC120" i="1" s="1"/>
  <c r="AK115" i="1"/>
  <c r="AK117" i="1" s="1"/>
  <c r="AG115" i="1"/>
  <c r="AG117" i="1" s="1"/>
  <c r="AC115" i="1"/>
  <c r="AC117" i="1" s="1"/>
  <c r="AK112" i="1"/>
  <c r="AK114" i="1" s="1"/>
  <c r="AG112" i="1"/>
  <c r="AG114" i="1" s="1"/>
  <c r="AC112" i="1"/>
  <c r="AC114" i="1" s="1"/>
  <c r="AK109" i="1"/>
  <c r="AK111" i="1" s="1"/>
  <c r="AG109" i="1"/>
  <c r="AG111" i="1" s="1"/>
  <c r="AC109" i="1"/>
  <c r="AC111" i="1" s="1"/>
  <c r="AK106" i="1"/>
  <c r="AK108" i="1" s="1"/>
  <c r="AG106" i="1"/>
  <c r="AG108" i="1" s="1"/>
  <c r="AA139" i="1"/>
  <c r="AA141" i="1" s="1"/>
  <c r="AE136" i="1"/>
  <c r="AE138" i="1" s="1"/>
  <c r="AI133" i="1"/>
  <c r="AI135" i="1" s="1"/>
  <c r="Z133" i="1"/>
  <c r="Z135" i="1" s="1"/>
  <c r="AI130" i="1"/>
  <c r="AI132" i="1" s="1"/>
  <c r="AD130" i="1"/>
  <c r="AD132" i="1" s="1"/>
  <c r="AH127" i="1"/>
  <c r="AH129" i="1" s="1"/>
  <c r="AB127" i="1"/>
  <c r="AB129" i="1" s="1"/>
  <c r="AF124" i="1"/>
  <c r="AF126" i="1" s="1"/>
  <c r="AA124" i="1"/>
  <c r="AA126" i="1" s="1"/>
  <c r="AJ121" i="1"/>
  <c r="AJ123" i="1" s="1"/>
  <c r="AF121" i="1"/>
  <c r="AF123" i="1" s="1"/>
  <c r="AB121" i="1"/>
  <c r="AB123" i="1" s="1"/>
  <c r="AJ118" i="1"/>
  <c r="AJ120" i="1" s="1"/>
  <c r="AF118" i="1"/>
  <c r="AF120" i="1" s="1"/>
  <c r="AB118" i="1"/>
  <c r="AB120" i="1" s="1"/>
  <c r="AJ115" i="1"/>
  <c r="AJ117" i="1" s="1"/>
  <c r="AF115" i="1"/>
  <c r="AF117" i="1" s="1"/>
  <c r="AB115" i="1"/>
  <c r="AB117" i="1" s="1"/>
  <c r="AJ112" i="1"/>
  <c r="AJ114" i="1" s="1"/>
  <c r="AF112" i="1"/>
  <c r="AF114" i="1" s="1"/>
  <c r="AB112" i="1"/>
  <c r="AB114" i="1" s="1"/>
  <c r="AJ109" i="1"/>
  <c r="AJ111" i="1" s="1"/>
  <c r="AF109" i="1"/>
  <c r="AF111" i="1" s="1"/>
  <c r="AB109" i="1"/>
  <c r="AB111" i="1" s="1"/>
  <c r="AJ106" i="1"/>
  <c r="AJ108" i="1" s="1"/>
  <c r="AF106" i="1"/>
  <c r="AF108" i="1" s="1"/>
  <c r="AB106" i="1"/>
  <c r="AB108" i="1" s="1"/>
  <c r="AA136" i="1"/>
  <c r="AA138" i="1" s="1"/>
  <c r="AE133" i="1"/>
  <c r="AE135" i="1" s="1"/>
  <c r="AH130" i="1"/>
  <c r="AH132" i="1" s="1"/>
  <c r="AB130" i="1"/>
  <c r="AB132" i="1" s="1"/>
  <c r="AF127" i="1"/>
  <c r="AF129" i="1" s="1"/>
  <c r="AA127" i="1"/>
  <c r="AA129" i="1" s="1"/>
  <c r="AJ124" i="1"/>
  <c r="AJ126" i="1" s="1"/>
  <c r="AE124" i="1"/>
  <c r="AE126" i="1" s="1"/>
  <c r="Z124" i="1"/>
  <c r="Z126" i="1" s="1"/>
  <c r="AE121" i="1"/>
  <c r="AE123" i="1" s="1"/>
  <c r="AI118" i="1"/>
  <c r="AI120" i="1" s="1"/>
  <c r="AA112" i="1"/>
  <c r="AA114" i="1" s="1"/>
  <c r="AE109" i="1"/>
  <c r="AE111" i="1" s="1"/>
  <c r="AI106" i="1"/>
  <c r="AI108" i="1" s="1"/>
  <c r="AI103" i="1"/>
  <c r="AI105" i="1" s="1"/>
  <c r="AC103" i="1"/>
  <c r="AC105" i="1" s="1"/>
  <c r="AJ100" i="1"/>
  <c r="AJ102" i="1" s="1"/>
  <c r="AF100" i="1"/>
  <c r="AF102" i="1" s="1"/>
  <c r="AB100" i="1"/>
  <c r="AB102" i="1" s="1"/>
  <c r="AJ97" i="1"/>
  <c r="AJ99" i="1" s="1"/>
  <c r="AF97" i="1"/>
  <c r="AF99" i="1" s="1"/>
  <c r="AB97" i="1"/>
  <c r="AB99" i="1" s="1"/>
  <c r="AJ94" i="1"/>
  <c r="AJ96" i="1" s="1"/>
  <c r="AF94" i="1"/>
  <c r="AF96" i="1" s="1"/>
  <c r="AB94" i="1"/>
  <c r="AB96" i="1" s="1"/>
  <c r="AJ91" i="1"/>
  <c r="AJ93" i="1" s="1"/>
  <c r="AF91" i="1"/>
  <c r="AF93" i="1" s="1"/>
  <c r="AB91" i="1"/>
  <c r="AB93" i="1" s="1"/>
  <c r="AJ88" i="1"/>
  <c r="AJ90" i="1" s="1"/>
  <c r="AF88" i="1"/>
  <c r="AF90" i="1" s="1"/>
  <c r="AB88" i="1"/>
  <c r="AB90" i="1" s="1"/>
  <c r="AJ85" i="1"/>
  <c r="AJ87" i="1" s="1"/>
  <c r="AF85" i="1"/>
  <c r="AF87" i="1" s="1"/>
  <c r="AB85" i="1"/>
  <c r="AB87" i="1" s="1"/>
  <c r="AJ82" i="1"/>
  <c r="AJ84" i="1" s="1"/>
  <c r="AF82" i="1"/>
  <c r="AF84" i="1" s="1"/>
  <c r="AB82" i="1"/>
  <c r="AB84" i="1" s="1"/>
  <c r="AJ79" i="1"/>
  <c r="AJ81" i="1" s="1"/>
  <c r="AF79" i="1"/>
  <c r="AF81" i="1" s="1"/>
  <c r="AB79" i="1"/>
  <c r="AB81" i="1" s="1"/>
  <c r="AJ76" i="1"/>
  <c r="AJ78" i="1" s="1"/>
  <c r="AF76" i="1"/>
  <c r="AF78" i="1" s="1"/>
  <c r="AB76" i="1"/>
  <c r="AB78" i="1" s="1"/>
  <c r="AJ73" i="1"/>
  <c r="AJ75" i="1" s="1"/>
  <c r="AF73" i="1"/>
  <c r="AF75" i="1" s="1"/>
  <c r="AB73" i="1"/>
  <c r="AB75" i="1" s="1"/>
  <c r="AJ70" i="1"/>
  <c r="AJ72" i="1" s="1"/>
  <c r="AF70" i="1"/>
  <c r="AF72" i="1" s="1"/>
  <c r="AB70" i="1"/>
  <c r="AB72" i="1" s="1"/>
  <c r="AJ67" i="1"/>
  <c r="AJ69" i="1" s="1"/>
  <c r="AF67" i="1"/>
  <c r="AF69" i="1" s="1"/>
  <c r="AB67" i="1"/>
  <c r="AB69" i="1" s="1"/>
  <c r="AJ64" i="1"/>
  <c r="AJ66" i="1" s="1"/>
  <c r="AF64" i="1"/>
  <c r="AF66" i="1" s="1"/>
  <c r="AB64" i="1"/>
  <c r="AB66" i="1" s="1"/>
  <c r="AJ61" i="1"/>
  <c r="AJ63" i="1" s="1"/>
  <c r="AF61" i="1"/>
  <c r="AF63" i="1" s="1"/>
  <c r="AB61" i="1"/>
  <c r="AB63" i="1" s="1"/>
  <c r="AA121" i="1"/>
  <c r="AA123" i="1" s="1"/>
  <c r="AE118" i="1"/>
  <c r="AE120" i="1" s="1"/>
  <c r="AI115" i="1"/>
  <c r="AI117" i="1" s="1"/>
  <c r="AA109" i="1"/>
  <c r="AA111" i="1" s="1"/>
  <c r="AE106" i="1"/>
  <c r="AE108" i="1" s="1"/>
  <c r="AG103" i="1"/>
  <c r="AG105" i="1" s="1"/>
  <c r="AB103" i="1"/>
  <c r="AB105" i="1" s="1"/>
  <c r="AI100" i="1"/>
  <c r="AI102" i="1" s="1"/>
  <c r="AE100" i="1"/>
  <c r="AE102" i="1" s="1"/>
  <c r="AA100" i="1"/>
  <c r="AA102" i="1" s="1"/>
  <c r="AI97" i="1"/>
  <c r="AI99" i="1" s="1"/>
  <c r="AE97" i="1"/>
  <c r="AE99" i="1" s="1"/>
  <c r="AA97" i="1"/>
  <c r="AA99" i="1" s="1"/>
  <c r="AI94" i="1"/>
  <c r="AI96" i="1" s="1"/>
  <c r="AE94" i="1"/>
  <c r="AE96" i="1" s="1"/>
  <c r="AA94" i="1"/>
  <c r="AA96" i="1" s="1"/>
  <c r="AA118" i="1"/>
  <c r="AA120" i="1" s="1"/>
  <c r="AE115" i="1"/>
  <c r="AE117" i="1" s="1"/>
  <c r="AI112" i="1"/>
  <c r="AI114" i="1" s="1"/>
  <c r="AC106" i="1"/>
  <c r="AC108" i="1" s="1"/>
  <c r="AK103" i="1"/>
  <c r="AK105" i="1" s="1"/>
  <c r="AF103" i="1"/>
  <c r="AF105" i="1" s="1"/>
  <c r="AA103" i="1"/>
  <c r="AA105" i="1" s="1"/>
  <c r="AH100" i="1"/>
  <c r="AH102" i="1" s="1"/>
  <c r="AD100" i="1"/>
  <c r="AD102" i="1" s="1"/>
  <c r="Z100" i="1"/>
  <c r="Z102" i="1" s="1"/>
  <c r="AH97" i="1"/>
  <c r="AH99" i="1" s="1"/>
  <c r="AD97" i="1"/>
  <c r="AD99" i="1" s="1"/>
  <c r="Z97" i="1"/>
  <c r="Z99" i="1" s="1"/>
  <c r="AH94" i="1"/>
  <c r="AH96" i="1" s="1"/>
  <c r="AD94" i="1"/>
  <c r="AD96" i="1" s="1"/>
  <c r="Z94" i="1"/>
  <c r="Z96" i="1" s="1"/>
  <c r="AH91" i="1"/>
  <c r="AH93" i="1" s="1"/>
  <c r="AD91" i="1"/>
  <c r="AD93" i="1" s="1"/>
  <c r="Z91" i="1"/>
  <c r="Z93" i="1" s="1"/>
  <c r="AH88" i="1"/>
  <c r="AH90" i="1" s="1"/>
  <c r="AD88" i="1"/>
  <c r="AD90" i="1" s="1"/>
  <c r="Z88" i="1"/>
  <c r="Z90" i="1" s="1"/>
  <c r="AH85" i="1"/>
  <c r="AH87" i="1" s="1"/>
  <c r="AD85" i="1"/>
  <c r="AD87" i="1" s="1"/>
  <c r="Z85" i="1"/>
  <c r="Z87" i="1" s="1"/>
  <c r="AH82" i="1"/>
  <c r="AH84" i="1" s="1"/>
  <c r="AD82" i="1"/>
  <c r="AD84" i="1" s="1"/>
  <c r="Z82" i="1"/>
  <c r="Z84" i="1" s="1"/>
  <c r="AH79" i="1"/>
  <c r="AH81" i="1" s="1"/>
  <c r="AD79" i="1"/>
  <c r="AD81" i="1" s="1"/>
  <c r="Z79" i="1"/>
  <c r="Z81" i="1" s="1"/>
  <c r="AH76" i="1"/>
  <c r="AH78" i="1" s="1"/>
  <c r="AD76" i="1"/>
  <c r="AD78" i="1" s="1"/>
  <c r="Z76" i="1"/>
  <c r="Z78" i="1" s="1"/>
  <c r="AH73" i="1"/>
  <c r="AH75" i="1" s="1"/>
  <c r="AD73" i="1"/>
  <c r="AD75" i="1" s="1"/>
  <c r="Z73" i="1"/>
  <c r="Z75" i="1" s="1"/>
  <c r="AH70" i="1"/>
  <c r="AH72" i="1" s="1"/>
  <c r="AD70" i="1"/>
  <c r="AD72" i="1" s="1"/>
  <c r="Z70" i="1"/>
  <c r="Z72" i="1" s="1"/>
  <c r="AH67" i="1"/>
  <c r="AH69" i="1" s="1"/>
  <c r="AD67" i="1"/>
  <c r="AD69" i="1" s="1"/>
  <c r="Z67" i="1"/>
  <c r="Z69" i="1" s="1"/>
  <c r="AH64" i="1"/>
  <c r="AH66" i="1" s="1"/>
  <c r="AD64" i="1"/>
  <c r="AD66" i="1" s="1"/>
  <c r="Z64" i="1"/>
  <c r="Z66" i="1" s="1"/>
  <c r="AH61" i="1"/>
  <c r="AH63" i="1" s="1"/>
  <c r="AD61" i="1"/>
  <c r="AD63" i="1" s="1"/>
  <c r="Z61" i="1"/>
  <c r="Z63" i="1" s="1"/>
  <c r="AH58" i="1"/>
  <c r="AH60" i="1" s="1"/>
  <c r="AD58" i="1"/>
  <c r="AD60" i="1" s="1"/>
  <c r="Z58" i="1"/>
  <c r="Z60" i="1" s="1"/>
  <c r="AI121" i="1"/>
  <c r="AI123" i="1" s="1"/>
  <c r="AA115" i="1"/>
  <c r="AA117" i="1" s="1"/>
  <c r="AE112" i="1"/>
  <c r="AE114" i="1" s="1"/>
  <c r="AI109" i="1"/>
  <c r="AI111" i="1" s="1"/>
  <c r="AA106" i="1"/>
  <c r="AA108" i="1" s="1"/>
  <c r="AJ103" i="1"/>
  <c r="AJ105" i="1" s="1"/>
  <c r="AE103" i="1"/>
  <c r="AE105" i="1" s="1"/>
  <c r="AK100" i="1"/>
  <c r="AK102" i="1" s="1"/>
  <c r="AG100" i="1"/>
  <c r="AG102" i="1" s="1"/>
  <c r="AC100" i="1"/>
  <c r="AC102" i="1" s="1"/>
  <c r="AK97" i="1"/>
  <c r="AK99" i="1" s="1"/>
  <c r="AG97" i="1"/>
  <c r="AG99" i="1" s="1"/>
  <c r="AC97" i="1"/>
  <c r="AC99" i="1" s="1"/>
  <c r="AK94" i="1"/>
  <c r="AK96" i="1" s="1"/>
  <c r="AG94" i="1"/>
  <c r="AG96" i="1" s="1"/>
  <c r="AC94" i="1"/>
  <c r="AC96" i="1" s="1"/>
  <c r="AK91" i="1"/>
  <c r="AK93" i="1" s="1"/>
  <c r="AG91" i="1"/>
  <c r="AG93" i="1" s="1"/>
  <c r="AC91" i="1"/>
  <c r="AC93" i="1" s="1"/>
  <c r="AK88" i="1"/>
  <c r="AK90" i="1" s="1"/>
  <c r="AG88" i="1"/>
  <c r="AG90" i="1" s="1"/>
  <c r="AC88" i="1"/>
  <c r="AC90" i="1" s="1"/>
  <c r="AK85" i="1"/>
  <c r="AK87" i="1" s="1"/>
  <c r="AG85" i="1"/>
  <c r="AG87" i="1" s="1"/>
  <c r="AC85" i="1"/>
  <c r="AC87" i="1" s="1"/>
  <c r="AK82" i="1"/>
  <c r="AK84" i="1" s="1"/>
  <c r="AG82" i="1"/>
  <c r="AG84" i="1" s="1"/>
  <c r="AC82" i="1"/>
  <c r="AC84" i="1" s="1"/>
  <c r="AK79" i="1"/>
  <c r="AK81" i="1" s="1"/>
  <c r="AG79" i="1"/>
  <c r="AG81" i="1" s="1"/>
  <c r="AC79" i="1"/>
  <c r="AC81" i="1" s="1"/>
  <c r="AK76" i="1"/>
  <c r="AK78" i="1" s="1"/>
  <c r="AG76" i="1"/>
  <c r="AG78" i="1" s="1"/>
  <c r="AC76" i="1"/>
  <c r="AC78" i="1" s="1"/>
  <c r="AK73" i="1"/>
  <c r="AK75" i="1" s="1"/>
  <c r="AG73" i="1"/>
  <c r="AG75" i="1" s="1"/>
  <c r="AC73" i="1"/>
  <c r="AC75" i="1" s="1"/>
  <c r="AK70" i="1"/>
  <c r="AK72" i="1" s="1"/>
  <c r="AG70" i="1"/>
  <c r="AG72" i="1" s="1"/>
  <c r="AC70" i="1"/>
  <c r="AC72" i="1" s="1"/>
  <c r="AK67" i="1"/>
  <c r="AK69" i="1" s="1"/>
  <c r="AG67" i="1"/>
  <c r="AG69" i="1" s="1"/>
  <c r="AC67" i="1"/>
  <c r="AC69" i="1" s="1"/>
  <c r="AK64" i="1"/>
  <c r="AK66" i="1" s="1"/>
  <c r="AG64" i="1"/>
  <c r="AG66" i="1" s="1"/>
  <c r="AC64" i="1"/>
  <c r="AC66" i="1" s="1"/>
  <c r="AK61" i="1"/>
  <c r="AK63" i="1" s="1"/>
  <c r="AG61" i="1"/>
  <c r="AG63" i="1" s="1"/>
  <c r="AC61" i="1"/>
  <c r="AC63" i="1" s="1"/>
  <c r="AK58" i="1"/>
  <c r="AK60" i="1" s="1"/>
  <c r="AG58" i="1"/>
  <c r="AG60" i="1" s="1"/>
  <c r="AC58" i="1"/>
  <c r="AC60" i="1" s="1"/>
  <c r="AK55" i="1"/>
  <c r="AK57" i="1" s="1"/>
  <c r="AG55" i="1"/>
  <c r="AG57" i="1" s="1"/>
  <c r="AC55" i="1"/>
  <c r="AC57" i="1" s="1"/>
  <c r="AK52" i="1"/>
  <c r="AK54" i="1" s="1"/>
  <c r="AG52" i="1"/>
  <c r="AG54" i="1" s="1"/>
  <c r="AC52" i="1"/>
  <c r="AC54" i="1" s="1"/>
  <c r="AI91" i="1"/>
  <c r="AI93" i="1" s="1"/>
  <c r="AA85" i="1"/>
  <c r="AA87" i="1" s="1"/>
  <c r="AE82" i="1"/>
  <c r="AE84" i="1" s="1"/>
  <c r="AI79" i="1"/>
  <c r="AI81" i="1" s="1"/>
  <c r="AA73" i="1"/>
  <c r="AA75" i="1" s="1"/>
  <c r="AE70" i="1"/>
  <c r="AE72" i="1" s="1"/>
  <c r="AI67" i="1"/>
  <c r="AI69" i="1" s="1"/>
  <c r="AA61" i="1"/>
  <c r="AA63" i="1" s="1"/>
  <c r="AE58" i="1"/>
  <c r="AE60" i="1" s="1"/>
  <c r="AF55" i="1"/>
  <c r="AF57" i="1" s="1"/>
  <c r="AA55" i="1"/>
  <c r="AA57" i="1" s="1"/>
  <c r="AJ52" i="1"/>
  <c r="AJ54" i="1" s="1"/>
  <c r="AE52" i="1"/>
  <c r="AE54" i="1" s="1"/>
  <c r="Z52" i="1"/>
  <c r="Z54" i="1" s="1"/>
  <c r="AK49" i="1"/>
  <c r="AK51" i="1" s="1"/>
  <c r="AG49" i="1"/>
  <c r="AG51" i="1" s="1"/>
  <c r="AC49" i="1"/>
  <c r="AC51" i="1" s="1"/>
  <c r="AK46" i="1"/>
  <c r="AK48" i="1" s="1"/>
  <c r="AG46" i="1"/>
  <c r="AG48" i="1" s="1"/>
  <c r="AC46" i="1"/>
  <c r="AC48" i="1" s="1"/>
  <c r="AK43" i="1"/>
  <c r="AK45" i="1" s="1"/>
  <c r="AG43" i="1"/>
  <c r="AG45" i="1" s="1"/>
  <c r="AC43" i="1"/>
  <c r="AC45" i="1" s="1"/>
  <c r="AK40" i="1"/>
  <c r="AK42" i="1" s="1"/>
  <c r="AG40" i="1"/>
  <c r="AG42" i="1" s="1"/>
  <c r="AC40" i="1"/>
  <c r="AC42" i="1" s="1"/>
  <c r="AK37" i="1"/>
  <c r="AK39" i="1" s="1"/>
  <c r="AG37" i="1"/>
  <c r="AG39" i="1" s="1"/>
  <c r="AC37" i="1"/>
  <c r="AC39" i="1" s="1"/>
  <c r="AK34" i="1"/>
  <c r="AK36" i="1" s="1"/>
  <c r="AG34" i="1"/>
  <c r="AG36" i="1" s="1"/>
  <c r="AC34" i="1"/>
  <c r="AC36" i="1" s="1"/>
  <c r="AK31" i="1"/>
  <c r="AK33" i="1" s="1"/>
  <c r="AG31" i="1"/>
  <c r="AG33" i="1" s="1"/>
  <c r="AC31" i="1"/>
  <c r="AC33" i="1" s="1"/>
  <c r="AK28" i="1"/>
  <c r="AK30" i="1" s="1"/>
  <c r="AG28" i="1"/>
  <c r="AG30" i="1" s="1"/>
  <c r="AC28" i="1"/>
  <c r="AC30" i="1" s="1"/>
  <c r="AK25" i="1"/>
  <c r="AK27" i="1" s="1"/>
  <c r="AG25" i="1"/>
  <c r="AG27" i="1" s="1"/>
  <c r="AC25" i="1"/>
  <c r="AC27" i="1" s="1"/>
  <c r="AK22" i="1"/>
  <c r="AK24" i="1" s="1"/>
  <c r="AG22" i="1"/>
  <c r="AG24" i="1" s="1"/>
  <c r="AC22" i="1"/>
  <c r="AC24" i="1" s="1"/>
  <c r="AE91" i="1"/>
  <c r="AE93" i="1" s="1"/>
  <c r="AI88" i="1"/>
  <c r="AI90" i="1" s="1"/>
  <c r="AA82" i="1"/>
  <c r="AA84" i="1" s="1"/>
  <c r="AE79" i="1"/>
  <c r="AE81" i="1" s="1"/>
  <c r="AI76" i="1"/>
  <c r="AI78" i="1" s="1"/>
  <c r="AA70" i="1"/>
  <c r="AA72" i="1" s="1"/>
  <c r="AE67" i="1"/>
  <c r="AE69" i="1" s="1"/>
  <c r="AI64" i="1"/>
  <c r="AI66" i="1" s="1"/>
  <c r="AJ58" i="1"/>
  <c r="AJ60" i="1" s="1"/>
  <c r="AB58" i="1"/>
  <c r="AB60" i="1" s="1"/>
  <c r="AJ55" i="1"/>
  <c r="AJ57" i="1" s="1"/>
  <c r="AE55" i="1"/>
  <c r="AE57" i="1" s="1"/>
  <c r="Z55" i="1"/>
  <c r="Z57" i="1" s="1"/>
  <c r="AI52" i="1"/>
  <c r="AI54" i="1" s="1"/>
  <c r="AD52" i="1"/>
  <c r="AD54" i="1" s="1"/>
  <c r="AJ49" i="1"/>
  <c r="AJ51" i="1" s="1"/>
  <c r="AF49" i="1"/>
  <c r="AF51" i="1" s="1"/>
  <c r="AB49" i="1"/>
  <c r="AB51" i="1" s="1"/>
  <c r="AJ46" i="1"/>
  <c r="AJ48" i="1" s="1"/>
  <c r="AF46" i="1"/>
  <c r="AF48" i="1" s="1"/>
  <c r="AB46" i="1"/>
  <c r="AB48" i="1" s="1"/>
  <c r="AJ43" i="1"/>
  <c r="AJ45" i="1" s="1"/>
  <c r="AF43" i="1"/>
  <c r="AF45" i="1" s="1"/>
  <c r="AB43" i="1"/>
  <c r="AB45" i="1" s="1"/>
  <c r="AJ40" i="1"/>
  <c r="AJ42" i="1" s="1"/>
  <c r="AF40" i="1"/>
  <c r="AF42" i="1" s="1"/>
  <c r="AB40" i="1"/>
  <c r="AB42" i="1" s="1"/>
  <c r="AJ37" i="1"/>
  <c r="AJ39" i="1" s="1"/>
  <c r="AF37" i="1"/>
  <c r="AF39" i="1" s="1"/>
  <c r="AB37" i="1"/>
  <c r="AB39" i="1" s="1"/>
  <c r="AJ34" i="1"/>
  <c r="AJ36" i="1" s="1"/>
  <c r="AF34" i="1"/>
  <c r="AF36" i="1" s="1"/>
  <c r="AB34" i="1"/>
  <c r="AB36" i="1" s="1"/>
  <c r="AJ31" i="1"/>
  <c r="AJ33" i="1" s="1"/>
  <c r="AF31" i="1"/>
  <c r="AF33" i="1" s="1"/>
  <c r="AB31" i="1"/>
  <c r="AB33" i="1" s="1"/>
  <c r="AJ28" i="1"/>
  <c r="AJ30" i="1" s="1"/>
  <c r="AF28" i="1"/>
  <c r="AF30" i="1" s="1"/>
  <c r="AB28" i="1"/>
  <c r="AB30" i="1" s="1"/>
  <c r="AJ25" i="1"/>
  <c r="AJ27" i="1" s="1"/>
  <c r="AF25" i="1"/>
  <c r="AF27" i="1" s="1"/>
  <c r="AB25" i="1"/>
  <c r="AB27" i="1" s="1"/>
  <c r="AJ22" i="1"/>
  <c r="AJ24" i="1" s="1"/>
  <c r="AF22" i="1"/>
  <c r="AF24" i="1" s="1"/>
  <c r="AB22" i="1"/>
  <c r="AB24" i="1" s="1"/>
  <c r="AH17" i="1"/>
  <c r="AH19" i="1" s="1"/>
  <c r="AD17" i="1"/>
  <c r="AD19" i="1" s="1"/>
  <c r="Z17" i="1"/>
  <c r="Z19" i="1" s="1"/>
  <c r="AH14" i="1"/>
  <c r="AH16" i="1" s="1"/>
  <c r="AD14" i="1"/>
  <c r="AD16" i="1" s="1"/>
  <c r="Z14" i="1"/>
  <c r="Z16" i="1" s="1"/>
  <c r="AH8" i="1"/>
  <c r="AH10" i="1" s="1"/>
  <c r="AD8" i="1"/>
  <c r="AD10" i="1" s="1"/>
  <c r="Z8" i="1"/>
  <c r="Z10" i="1" s="1"/>
  <c r="AI46" i="1"/>
  <c r="AI48" i="1" s="1"/>
  <c r="AE46" i="1"/>
  <c r="AE48" i="1" s="1"/>
  <c r="AA91" i="1"/>
  <c r="AA93" i="1" s="1"/>
  <c r="AE88" i="1"/>
  <c r="AE90" i="1" s="1"/>
  <c r="AI85" i="1"/>
  <c r="AI87" i="1" s="1"/>
  <c r="AA79" i="1"/>
  <c r="AA81" i="1" s="1"/>
  <c r="AE76" i="1"/>
  <c r="AE78" i="1" s="1"/>
  <c r="AI73" i="1"/>
  <c r="AI75" i="1" s="1"/>
  <c r="AA67" i="1"/>
  <c r="AA69" i="1" s="1"/>
  <c r="AE64" i="1"/>
  <c r="AE66" i="1" s="1"/>
  <c r="AI61" i="1"/>
  <c r="AI63" i="1" s="1"/>
  <c r="AI58" i="1"/>
  <c r="AI60" i="1" s="1"/>
  <c r="AA58" i="1"/>
  <c r="AA60" i="1" s="1"/>
  <c r="AI55" i="1"/>
  <c r="AI57" i="1" s="1"/>
  <c r="AD55" i="1"/>
  <c r="AD57" i="1" s="1"/>
  <c r="AH52" i="1"/>
  <c r="AH54" i="1" s="1"/>
  <c r="AB52" i="1"/>
  <c r="AB54" i="1" s="1"/>
  <c r="AI49" i="1"/>
  <c r="AI51" i="1" s="1"/>
  <c r="AE49" i="1"/>
  <c r="AE51" i="1" s="1"/>
  <c r="AA49" i="1"/>
  <c r="AA51" i="1" s="1"/>
  <c r="AA88" i="1"/>
  <c r="AA90" i="1" s="1"/>
  <c r="AE85" i="1"/>
  <c r="AE87" i="1" s="1"/>
  <c r="AI82" i="1"/>
  <c r="AI84" i="1" s="1"/>
  <c r="AA76" i="1"/>
  <c r="AA78" i="1" s="1"/>
  <c r="AE73" i="1"/>
  <c r="AE75" i="1" s="1"/>
  <c r="AI70" i="1"/>
  <c r="AI72" i="1" s="1"/>
  <c r="AA64" i="1"/>
  <c r="AA66" i="1" s="1"/>
  <c r="AE61" i="1"/>
  <c r="AE63" i="1" s="1"/>
  <c r="AF58" i="1"/>
  <c r="AF60" i="1" s="1"/>
  <c r="AH55" i="1"/>
  <c r="AH57" i="1" s="1"/>
  <c r="AB55" i="1"/>
  <c r="AB57" i="1" s="1"/>
  <c r="AF52" i="1"/>
  <c r="AF54" i="1" s="1"/>
  <c r="AA52" i="1"/>
  <c r="AA54" i="1" s="1"/>
  <c r="AH49" i="1"/>
  <c r="AH51" i="1" s="1"/>
  <c r="AD49" i="1"/>
  <c r="AD51" i="1" s="1"/>
  <c r="Z49" i="1"/>
  <c r="Z51" i="1" s="1"/>
  <c r="AH46" i="1"/>
  <c r="AH48" i="1" s="1"/>
  <c r="AK8" i="1"/>
  <c r="AK10" i="1" s="1"/>
  <c r="AG11" i="1"/>
  <c r="AG13" i="1" s="1"/>
  <c r="AC14" i="1"/>
  <c r="AC16" i="1" s="1"/>
  <c r="AI14" i="1"/>
  <c r="AI16" i="1" s="1"/>
  <c r="AE17" i="1"/>
  <c r="AE19" i="1" s="1"/>
  <c r="AA3" i="1"/>
  <c r="AA5" i="1" s="1"/>
  <c r="AE3" i="1"/>
  <c r="AE5" i="1" s="1"/>
  <c r="AI3" i="1"/>
  <c r="AI5" i="1" s="1"/>
  <c r="AC8" i="1"/>
  <c r="AC10" i="1" s="1"/>
  <c r="AI8" i="1"/>
  <c r="AI10" i="1" s="1"/>
  <c r="AA28" i="1"/>
  <c r="AA30" i="1" s="1"/>
  <c r="AI28" i="1"/>
  <c r="AI30" i="1" s="1"/>
  <c r="AE31" i="1"/>
  <c r="AE33" i="1" s="1"/>
  <c r="AA40" i="1"/>
  <c r="AA42" i="1" s="1"/>
  <c r="AI40" i="1"/>
  <c r="AI42" i="1" s="1"/>
  <c r="AE43" i="1"/>
  <c r="AE45" i="1" s="1"/>
  <c r="AA46" i="1"/>
  <c r="AA48" i="1" s="1"/>
  <c r="AE11" i="1"/>
  <c r="AE13" i="1" s="1"/>
  <c r="AJ11" i="1"/>
  <c r="AJ13" i="1" s="1"/>
  <c r="AA14" i="1"/>
  <c r="AA16" i="1" s="1"/>
  <c r="AF14" i="1"/>
  <c r="AF16" i="1" s="1"/>
  <c r="AK14" i="1"/>
  <c r="AK16" i="1" s="1"/>
  <c r="AB17" i="1"/>
  <c r="AB19" i="1" s="1"/>
  <c r="AG17" i="1"/>
  <c r="AG19" i="1" s="1"/>
  <c r="AA22" i="1"/>
  <c r="AA24" i="1" s="1"/>
  <c r="AI22" i="1"/>
  <c r="AI24" i="1" s="1"/>
  <c r="AE25" i="1"/>
  <c r="AE27" i="1" s="1"/>
  <c r="AA34" i="1"/>
  <c r="AA36" i="1" s="1"/>
  <c r="AI34" i="1"/>
  <c r="AI36" i="1" s="1"/>
  <c r="AE37" i="1"/>
  <c r="AE39" i="1" s="1"/>
  <c r="AH3" i="1"/>
  <c r="AH5" i="1" s="1"/>
  <c r="AE8" i="1"/>
  <c r="AE10" i="1" s="1"/>
  <c r="AJ8" i="1"/>
  <c r="AJ10" i="1" s="1"/>
  <c r="AA11" i="1"/>
  <c r="AA13" i="1" s="1"/>
  <c r="AB14" i="1"/>
  <c r="AB16" i="1" s="1"/>
  <c r="AG14" i="1"/>
  <c r="AG16" i="1" s="1"/>
  <c r="AC17" i="1"/>
  <c r="AC19" i="1" s="1"/>
  <c r="AI17" i="1"/>
  <c r="AI19" i="1" s="1"/>
  <c r="AD22" i="1"/>
  <c r="AD24" i="1" s="1"/>
  <c r="Z25" i="1"/>
  <c r="Z27" i="1" s="1"/>
  <c r="AH25" i="1"/>
  <c r="AH27" i="1" s="1"/>
  <c r="AD28" i="1"/>
  <c r="AD30" i="1" s="1"/>
  <c r="Z31" i="1"/>
  <c r="Z33" i="1" s="1"/>
  <c r="AH31" i="1"/>
  <c r="AH33" i="1" s="1"/>
  <c r="AD34" i="1"/>
  <c r="AD36" i="1" s="1"/>
  <c r="Z37" i="1"/>
  <c r="Z39" i="1" s="1"/>
  <c r="AH37" i="1"/>
  <c r="AH39" i="1" s="1"/>
  <c r="AD40" i="1"/>
  <c r="AD42" i="1" s="1"/>
  <c r="Z43" i="1"/>
  <c r="Z45" i="1" s="1"/>
  <c r="AH43" i="1"/>
  <c r="AH45" i="1" s="1"/>
  <c r="AD46" i="1"/>
  <c r="AD48" i="1" s="1"/>
</calcChain>
</file>

<file path=xl/sharedStrings.xml><?xml version="1.0" encoding="utf-8"?>
<sst xmlns="http://schemas.openxmlformats.org/spreadsheetml/2006/main" count="212" uniqueCount="89">
  <si>
    <t>名前</t>
    <rPh sb="0" eb="2">
      <t>ナマエ</t>
    </rPh>
    <phoneticPr fontId="3"/>
  </si>
  <si>
    <t>年齢</t>
    <rPh sb="0" eb="2">
      <t>ネンレイ</t>
    </rPh>
    <phoneticPr fontId="3"/>
  </si>
  <si>
    <t>住所</t>
    <rPh sb="0" eb="2">
      <t>ジュウショ</t>
    </rPh>
    <phoneticPr fontId="3"/>
  </si>
  <si>
    <t>販売店</t>
    <rPh sb="0" eb="3">
      <t>ハンバイテン</t>
    </rPh>
    <phoneticPr fontId="3"/>
  </si>
  <si>
    <t>初回</t>
    <rPh sb="0" eb="2">
      <t>ショカイ</t>
    </rPh>
    <phoneticPr fontId="3"/>
  </si>
  <si>
    <t>1か月</t>
    <rPh sb="2" eb="3">
      <t>ゲツ</t>
    </rPh>
    <phoneticPr fontId="3"/>
  </si>
  <si>
    <t>2か月</t>
    <rPh sb="2" eb="3">
      <t>ゲツ</t>
    </rPh>
    <phoneticPr fontId="3"/>
  </si>
  <si>
    <t>3か月</t>
    <rPh sb="2" eb="3">
      <t>ゲツ</t>
    </rPh>
    <phoneticPr fontId="3"/>
  </si>
  <si>
    <t>4か月</t>
    <rPh sb="2" eb="3">
      <t>ゲツ</t>
    </rPh>
    <phoneticPr fontId="3"/>
  </si>
  <si>
    <t>5か月</t>
    <rPh sb="2" eb="3">
      <t>ゲツ</t>
    </rPh>
    <phoneticPr fontId="3"/>
  </si>
  <si>
    <t>6か月</t>
    <rPh sb="2" eb="3">
      <t>ゲツ</t>
    </rPh>
    <phoneticPr fontId="3"/>
  </si>
  <si>
    <t>7か月</t>
    <rPh sb="2" eb="3">
      <t>ゲツ</t>
    </rPh>
    <phoneticPr fontId="3"/>
  </si>
  <si>
    <t>8か月</t>
    <rPh sb="2" eb="3">
      <t>ゲツ</t>
    </rPh>
    <phoneticPr fontId="3"/>
  </si>
  <si>
    <t>9か月</t>
    <rPh sb="2" eb="3">
      <t>ゲツ</t>
    </rPh>
    <phoneticPr fontId="3"/>
  </si>
  <si>
    <t>10か月</t>
    <rPh sb="3" eb="4">
      <t>ゲツ</t>
    </rPh>
    <phoneticPr fontId="3"/>
  </si>
  <si>
    <t>11か月</t>
    <rPh sb="3" eb="4">
      <t>ゲツ</t>
    </rPh>
    <phoneticPr fontId="3"/>
  </si>
  <si>
    <t>12か月</t>
    <rPh sb="3" eb="4">
      <t>ゲツ</t>
    </rPh>
    <phoneticPr fontId="3"/>
  </si>
  <si>
    <t>HP</t>
    <phoneticPr fontId="3"/>
  </si>
  <si>
    <t>合計</t>
    <rPh sb="0" eb="2">
      <t>ゴウケイ</t>
    </rPh>
    <phoneticPr fontId="3"/>
  </si>
  <si>
    <t>紹介</t>
    <rPh sb="0" eb="2">
      <t>ショウカイ</t>
    </rPh>
    <phoneticPr fontId="3"/>
  </si>
  <si>
    <t>河合</t>
    <rPh sb="0" eb="2">
      <t>カワイ</t>
    </rPh>
    <phoneticPr fontId="3"/>
  </si>
  <si>
    <t>人数</t>
    <rPh sb="0" eb="2">
      <t>ニンズウ</t>
    </rPh>
    <phoneticPr fontId="3"/>
  </si>
  <si>
    <t>羽根</t>
    <rPh sb="0" eb="2">
      <t>ハネ</t>
    </rPh>
    <phoneticPr fontId="3"/>
  </si>
  <si>
    <t>平均ＬＴＶ</t>
    <rPh sb="0" eb="2">
      <t>ヘイキン</t>
    </rPh>
    <phoneticPr fontId="3"/>
  </si>
  <si>
    <t>岡崎西部</t>
    <rPh sb="0" eb="2">
      <t>オカザキ</t>
    </rPh>
    <rPh sb="2" eb="4">
      <t>セイブ</t>
    </rPh>
    <phoneticPr fontId="3"/>
  </si>
  <si>
    <t>エキテン</t>
    <phoneticPr fontId="3"/>
  </si>
  <si>
    <t>三江島</t>
    <rPh sb="0" eb="1">
      <t>サン</t>
    </rPh>
    <rPh sb="1" eb="2">
      <t>エ</t>
    </rPh>
    <rPh sb="2" eb="3">
      <t>シマ</t>
    </rPh>
    <phoneticPr fontId="3"/>
  </si>
  <si>
    <t>チラシ</t>
    <phoneticPr fontId="3"/>
  </si>
  <si>
    <t>土呂</t>
    <rPh sb="0" eb="2">
      <t>トロ</t>
    </rPh>
    <phoneticPr fontId="3"/>
  </si>
  <si>
    <t>本宿</t>
    <rPh sb="0" eb="2">
      <t>モトジュク</t>
    </rPh>
    <phoneticPr fontId="3"/>
  </si>
  <si>
    <t>ＨＰ</t>
    <phoneticPr fontId="3"/>
  </si>
  <si>
    <t>光ヶ丘</t>
    <rPh sb="0" eb="1">
      <t>ヒカリ</t>
    </rPh>
    <rPh sb="2" eb="3">
      <t>オカ</t>
    </rPh>
    <phoneticPr fontId="3"/>
  </si>
  <si>
    <t>岡崎南部</t>
    <rPh sb="0" eb="2">
      <t>オカザキ</t>
    </rPh>
    <rPh sb="2" eb="4">
      <t>ナンブ</t>
    </rPh>
    <phoneticPr fontId="3"/>
  </si>
  <si>
    <t>幸田</t>
    <rPh sb="0" eb="2">
      <t>コウタ</t>
    </rPh>
    <phoneticPr fontId="3"/>
  </si>
  <si>
    <t>戸崎</t>
    <rPh sb="0" eb="2">
      <t>トサキ</t>
    </rPh>
    <phoneticPr fontId="3"/>
  </si>
  <si>
    <t>大門</t>
    <rPh sb="0" eb="2">
      <t>ダイモン</t>
    </rPh>
    <phoneticPr fontId="3"/>
  </si>
  <si>
    <t>竜美ヶ丘</t>
    <rPh sb="0" eb="1">
      <t>タツ</t>
    </rPh>
    <rPh sb="1" eb="2">
      <t>ビ</t>
    </rPh>
    <rPh sb="3" eb="4">
      <t>オカ</t>
    </rPh>
    <phoneticPr fontId="3"/>
  </si>
  <si>
    <t>美合南部</t>
    <rPh sb="0" eb="2">
      <t>ミアイ</t>
    </rPh>
    <rPh sb="2" eb="4">
      <t>ナンブ</t>
    </rPh>
    <phoneticPr fontId="3"/>
  </si>
  <si>
    <t>若松東</t>
    <rPh sb="0" eb="2">
      <t>ワカマツ</t>
    </rPh>
    <rPh sb="2" eb="3">
      <t>ヒガシ</t>
    </rPh>
    <phoneticPr fontId="3"/>
  </si>
  <si>
    <t>岡崎北部</t>
    <rPh sb="0" eb="2">
      <t>オカザキ</t>
    </rPh>
    <rPh sb="2" eb="4">
      <t>ホクブ</t>
    </rPh>
    <phoneticPr fontId="3"/>
  </si>
  <si>
    <t>矢作</t>
    <rPh sb="0" eb="2">
      <t>ヤハギ</t>
    </rPh>
    <phoneticPr fontId="3"/>
  </si>
  <si>
    <t>針崎</t>
    <rPh sb="0" eb="2">
      <t>ハリサキ</t>
    </rPh>
    <phoneticPr fontId="3"/>
  </si>
  <si>
    <t>上地台</t>
    <rPh sb="0" eb="1">
      <t>ウエ</t>
    </rPh>
    <rPh sb="1" eb="2">
      <t>チ</t>
    </rPh>
    <rPh sb="2" eb="3">
      <t>ダイ</t>
    </rPh>
    <phoneticPr fontId="3"/>
  </si>
  <si>
    <t>岡崎（石垣）</t>
    <rPh sb="0" eb="2">
      <t>オカザキ</t>
    </rPh>
    <rPh sb="3" eb="5">
      <t>イシガキ</t>
    </rPh>
    <phoneticPr fontId="3"/>
  </si>
  <si>
    <t>六ッ美</t>
    <rPh sb="0" eb="1">
      <t>ム</t>
    </rPh>
    <rPh sb="2" eb="3">
      <t>ビ</t>
    </rPh>
    <phoneticPr fontId="3"/>
  </si>
  <si>
    <t>六ッ美北</t>
    <rPh sb="0" eb="1">
      <t>ム</t>
    </rPh>
    <rPh sb="2" eb="3">
      <t>ビ</t>
    </rPh>
    <rPh sb="3" eb="4">
      <t>キタ</t>
    </rPh>
    <phoneticPr fontId="3"/>
  </si>
  <si>
    <t>上和田</t>
    <rPh sb="0" eb="3">
      <t>カミワダ</t>
    </rPh>
    <phoneticPr fontId="3"/>
  </si>
  <si>
    <t>青野</t>
    <rPh sb="0" eb="1">
      <t>アオ</t>
    </rPh>
    <rPh sb="1" eb="2">
      <t>ノ</t>
    </rPh>
    <phoneticPr fontId="3"/>
  </si>
  <si>
    <t>蒲郡</t>
    <rPh sb="0" eb="2">
      <t>ガマゴオリ</t>
    </rPh>
    <phoneticPr fontId="3"/>
  </si>
  <si>
    <t>美合北部</t>
    <rPh sb="0" eb="1">
      <t>ビ</t>
    </rPh>
    <rPh sb="1" eb="2">
      <t>ア</t>
    </rPh>
    <rPh sb="2" eb="4">
      <t>ホクブ</t>
    </rPh>
    <phoneticPr fontId="3"/>
  </si>
  <si>
    <t>岩津</t>
    <rPh sb="0" eb="2">
      <t>イワヅ</t>
    </rPh>
    <phoneticPr fontId="3"/>
  </si>
  <si>
    <t>大平</t>
    <rPh sb="0" eb="2">
      <t>オオダイラ</t>
    </rPh>
    <phoneticPr fontId="3"/>
  </si>
  <si>
    <t>真伝</t>
    <rPh sb="0" eb="1">
      <t>マコト</t>
    </rPh>
    <rPh sb="1" eb="2">
      <t>デン</t>
    </rPh>
    <phoneticPr fontId="3"/>
  </si>
  <si>
    <t>今村</t>
    <rPh sb="0" eb="2">
      <t>イマムラ</t>
    </rPh>
    <phoneticPr fontId="3"/>
  </si>
  <si>
    <t>南安城</t>
    <rPh sb="0" eb="1">
      <t>ミナミ</t>
    </rPh>
    <rPh sb="1" eb="3">
      <t>アンジョウ</t>
    </rPh>
    <phoneticPr fontId="3"/>
  </si>
  <si>
    <t>安城伊藤</t>
    <rPh sb="0" eb="2">
      <t>アンジョウ</t>
    </rPh>
    <rPh sb="2" eb="4">
      <t>イトウ</t>
    </rPh>
    <phoneticPr fontId="3"/>
  </si>
  <si>
    <t>安城西部</t>
    <rPh sb="0" eb="2">
      <t>アンジョウ</t>
    </rPh>
    <rPh sb="2" eb="4">
      <t>セイブ</t>
    </rPh>
    <phoneticPr fontId="3"/>
  </si>
  <si>
    <t>和泉</t>
    <rPh sb="0" eb="2">
      <t>イズミ</t>
    </rPh>
    <phoneticPr fontId="3"/>
  </si>
  <si>
    <t>岩崎台ｏｒ極楽</t>
    <rPh sb="0" eb="2">
      <t>イワサキ</t>
    </rPh>
    <rPh sb="2" eb="3">
      <t>ダイ</t>
    </rPh>
    <rPh sb="5" eb="7">
      <t>ゴクラク</t>
    </rPh>
    <phoneticPr fontId="3"/>
  </si>
  <si>
    <t>上郷畝部</t>
    <rPh sb="0" eb="2">
      <t>カミゴウ</t>
    </rPh>
    <rPh sb="2" eb="3">
      <t>ウネ</t>
    </rPh>
    <rPh sb="3" eb="4">
      <t>ベ</t>
    </rPh>
    <phoneticPr fontId="3"/>
  </si>
  <si>
    <t>西尾</t>
    <rPh sb="0" eb="2">
      <t>ニシオ</t>
    </rPh>
    <phoneticPr fontId="3"/>
  </si>
  <si>
    <t>刈谷北部</t>
    <rPh sb="0" eb="2">
      <t>カリヤ</t>
    </rPh>
    <rPh sb="2" eb="4">
      <t>ホクブ</t>
    </rPh>
    <phoneticPr fontId="3"/>
  </si>
  <si>
    <t>北明治</t>
    <rPh sb="0" eb="1">
      <t>キタ</t>
    </rPh>
    <rPh sb="1" eb="3">
      <t>メイジ</t>
    </rPh>
    <phoneticPr fontId="3"/>
  </si>
  <si>
    <t>吉良白浜</t>
    <rPh sb="0" eb="2">
      <t>キラ</t>
    </rPh>
    <rPh sb="2" eb="4">
      <t>シラハマ</t>
    </rPh>
    <phoneticPr fontId="3"/>
  </si>
  <si>
    <t>河和</t>
    <rPh sb="0" eb="1">
      <t>カワ</t>
    </rPh>
    <rPh sb="1" eb="2">
      <t>ワ</t>
    </rPh>
    <phoneticPr fontId="3"/>
  </si>
  <si>
    <t>小牧原</t>
    <rPh sb="0" eb="2">
      <t>コマキ</t>
    </rPh>
    <rPh sb="2" eb="3">
      <t>ハラ</t>
    </rPh>
    <phoneticPr fontId="3"/>
  </si>
  <si>
    <t>挙母小清水</t>
    <rPh sb="0" eb="1">
      <t>キョ</t>
    </rPh>
    <rPh sb="1" eb="2">
      <t>ハハ</t>
    </rPh>
    <rPh sb="2" eb="5">
      <t>コシミズ</t>
    </rPh>
    <phoneticPr fontId="3"/>
  </si>
  <si>
    <t>挙母栄町</t>
    <rPh sb="0" eb="1">
      <t>キョ</t>
    </rPh>
    <rPh sb="1" eb="2">
      <t>ハハ</t>
    </rPh>
    <rPh sb="2" eb="3">
      <t>エイ</t>
    </rPh>
    <rPh sb="3" eb="4">
      <t>チョウ</t>
    </rPh>
    <phoneticPr fontId="3"/>
  </si>
  <si>
    <t>桜井</t>
    <rPh sb="0" eb="2">
      <t>サクライ</t>
    </rPh>
    <phoneticPr fontId="3"/>
  </si>
  <si>
    <t>志段味西部</t>
    <rPh sb="0" eb="1">
      <t>シ</t>
    </rPh>
    <rPh sb="1" eb="2">
      <t>ダン</t>
    </rPh>
    <rPh sb="2" eb="3">
      <t>アジ</t>
    </rPh>
    <rPh sb="3" eb="5">
      <t>セイブ</t>
    </rPh>
    <phoneticPr fontId="3"/>
  </si>
  <si>
    <t>下山</t>
    <rPh sb="0" eb="2">
      <t>シモヤマ</t>
    </rPh>
    <phoneticPr fontId="3"/>
  </si>
  <si>
    <t>竹村</t>
    <rPh sb="0" eb="2">
      <t>タケムラ</t>
    </rPh>
    <phoneticPr fontId="3"/>
  </si>
  <si>
    <t>棚尾</t>
    <rPh sb="0" eb="1">
      <t>タナ</t>
    </rPh>
    <rPh sb="1" eb="2">
      <t>オ</t>
    </rPh>
    <phoneticPr fontId="3"/>
  </si>
  <si>
    <t>豊川（西本）</t>
    <rPh sb="0" eb="2">
      <t>トヨカワ</t>
    </rPh>
    <rPh sb="3" eb="5">
      <t>ニシモト</t>
    </rPh>
    <phoneticPr fontId="3"/>
  </si>
  <si>
    <t>千種高校前</t>
    <rPh sb="0" eb="2">
      <t>チクサ</t>
    </rPh>
    <rPh sb="2" eb="4">
      <t>コウコウ</t>
    </rPh>
    <rPh sb="4" eb="5">
      <t>マエ</t>
    </rPh>
    <phoneticPr fontId="3"/>
  </si>
  <si>
    <t>豊川諏訪</t>
    <rPh sb="0" eb="2">
      <t>トヨカワ</t>
    </rPh>
    <rPh sb="2" eb="4">
      <t>スワ</t>
    </rPh>
    <phoneticPr fontId="3"/>
  </si>
  <si>
    <t>豊富</t>
    <rPh sb="0" eb="1">
      <t>トヨ</t>
    </rPh>
    <rPh sb="1" eb="2">
      <t>トミ</t>
    </rPh>
    <phoneticPr fontId="3"/>
  </si>
  <si>
    <t>成岩</t>
    <rPh sb="0" eb="1">
      <t>ナ</t>
    </rPh>
    <rPh sb="1" eb="2">
      <t>イワ</t>
    </rPh>
    <phoneticPr fontId="3"/>
  </si>
  <si>
    <t>二本木</t>
    <rPh sb="0" eb="3">
      <t>ニホンギ</t>
    </rPh>
    <phoneticPr fontId="3"/>
  </si>
  <si>
    <t>春木台</t>
    <rPh sb="0" eb="1">
      <t>ハル</t>
    </rPh>
    <rPh sb="1" eb="2">
      <t>キ</t>
    </rPh>
    <rPh sb="2" eb="3">
      <t>ダイ</t>
    </rPh>
    <phoneticPr fontId="3"/>
  </si>
  <si>
    <t>藤岡北</t>
    <rPh sb="0" eb="2">
      <t>フジオカ</t>
    </rPh>
    <rPh sb="2" eb="3">
      <t>キタ</t>
    </rPh>
    <phoneticPr fontId="3"/>
  </si>
  <si>
    <t>富士松</t>
    <rPh sb="0" eb="2">
      <t>フジ</t>
    </rPh>
    <rPh sb="2" eb="3">
      <t>マツ</t>
    </rPh>
    <phoneticPr fontId="3"/>
  </si>
  <si>
    <t>三好</t>
    <rPh sb="0" eb="2">
      <t>ミヨシ</t>
    </rPh>
    <phoneticPr fontId="3"/>
  </si>
  <si>
    <t>元町</t>
    <rPh sb="0" eb="2">
      <t>モトマチ</t>
    </rPh>
    <phoneticPr fontId="3"/>
  </si>
  <si>
    <t>諸輪</t>
    <rPh sb="0" eb="1">
      <t>ショ</t>
    </rPh>
    <rPh sb="1" eb="2">
      <t>ワ</t>
    </rPh>
    <phoneticPr fontId="3"/>
  </si>
  <si>
    <t>米津</t>
    <rPh sb="0" eb="2">
      <t>ヨネヅ</t>
    </rPh>
    <phoneticPr fontId="3"/>
  </si>
  <si>
    <t>終</t>
    <rPh sb="0" eb="1">
      <t>オワリ</t>
    </rPh>
    <phoneticPr fontId="3"/>
  </si>
  <si>
    <t>幸田</t>
    <rPh sb="0" eb="2">
      <t>ヒガシヤマ</t>
    </rPh>
    <phoneticPr fontId="3"/>
  </si>
  <si>
    <t>戸崎</t>
    <rPh sb="0" eb="2">
      <t>カワイ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</si>
</sst>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m/d;@"/>
    <numFmt numFmtId="177" formatCode="#,##0_ "/>
  </numFmts>
  <fonts count="5"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2" fillId="0" borderId="3" xfId="0" applyFont="1" applyFill="1" applyBorder="1">
      <alignment vertical="center"/>
    </xf>
    <xf numFmtId="38" fontId="2" fillId="0" borderId="1" xfId="1" applyFont="1" applyFill="1" applyBorder="1">
      <alignment vertical="center"/>
    </xf>
    <xf numFmtId="0" fontId="2" fillId="0" borderId="1" xfId="0" applyFont="1" applyFill="1" applyBorder="1">
      <alignment vertical="center"/>
    </xf>
    <xf numFmtId="0" fontId="2" fillId="0" borderId="2" xfId="0" applyFont="1" applyFill="1" applyBorder="1">
      <alignment vertical="center"/>
    </xf>
    <xf numFmtId="176" fontId="2" fillId="0" borderId="1" xfId="0" applyNumberFormat="1" applyFont="1" applyFill="1" applyBorder="1" applyAlignment="1">
      <alignment horizontal="left" vertical="center"/>
    </xf>
    <xf numFmtId="176" fontId="2" fillId="0" borderId="2" xfId="0" applyNumberFormat="1" applyFont="1" applyFill="1" applyBorder="1" applyAlignment="1">
      <alignment horizontal="left" vertical="center"/>
    </xf>
    <xf numFmtId="38" fontId="2" fillId="0" borderId="2" xfId="1" applyFont="1" applyFill="1" applyBorder="1">
      <alignment vertical="center"/>
    </xf>
    <xf numFmtId="0" fontId="2" fillId="0" borderId="0" xfId="0" applyFont="1" applyFill="1">
      <alignment vertical="center"/>
    </xf>
    <xf numFmtId="0" fontId="2" fillId="0" borderId="1" xfId="0" applyFont="1" applyFill="1" applyBorder="1" applyAlignment="1">
      <alignment vertical="center" shrinkToFit="1"/>
    </xf>
    <xf numFmtId="0" fontId="2" fillId="0" borderId="0" xfId="0" applyFont="1" applyFill="1" applyAlignment="1">
      <alignment horizontal="center" vertical="center"/>
    </xf>
    <xf numFmtId="176" fontId="2" fillId="0" borderId="0" xfId="0" applyNumberFormat="1" applyFont="1" applyFill="1" applyAlignment="1">
      <alignment horizontal="left" vertical="center"/>
    </xf>
    <xf numFmtId="38" fontId="2" fillId="0" borderId="0" xfId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4" fillId="0" borderId="0" xfId="0" applyFont="1" applyFill="1">
      <alignment vertical="center"/>
    </xf>
    <xf numFmtId="176" fontId="4" fillId="0" borderId="0" xfId="0" applyNumberFormat="1" applyFont="1" applyFill="1" applyAlignment="1">
      <alignment horizontal="left" vertical="center"/>
    </xf>
    <xf numFmtId="38" fontId="4" fillId="0" borderId="0" xfId="1" applyFont="1" applyFill="1" applyAlignment="1">
      <alignment horizontal="center" vertical="center"/>
    </xf>
    <xf numFmtId="176" fontId="4" fillId="0" borderId="0" xfId="0" applyNumberFormat="1" applyFont="1" applyFill="1" applyBorder="1" applyAlignment="1">
      <alignment horizontal="left" vertical="center"/>
    </xf>
    <xf numFmtId="176" fontId="4" fillId="0" borderId="0" xfId="0" applyNumberFormat="1" applyFont="1" applyFill="1" applyBorder="1" applyAlignment="1">
      <alignment horizontal="center" vertical="center"/>
    </xf>
    <xf numFmtId="38" fontId="4" fillId="0" borderId="0" xfId="1" applyFont="1" applyFill="1" applyBorder="1">
      <alignment vertical="center"/>
    </xf>
    <xf numFmtId="0" fontId="4" fillId="0" borderId="0" xfId="0" applyFont="1" applyFill="1" applyAlignment="1">
      <alignment horizontal="left" vertical="center"/>
    </xf>
    <xf numFmtId="177" fontId="4" fillId="0" borderId="0" xfId="0" applyNumberFormat="1" applyFont="1" applyFill="1">
      <alignment vertical="center"/>
    </xf>
    <xf numFmtId="38" fontId="4" fillId="0" borderId="0" xfId="1" applyNumberFormat="1" applyFont="1" applyFill="1">
      <alignment vertical="center"/>
    </xf>
    <xf numFmtId="38" fontId="4" fillId="0" borderId="0" xfId="1" applyFont="1" applyFill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0" xfId="0" applyFont="1" applyFill="1" applyBorder="1">
      <alignment vertical="center"/>
    </xf>
    <xf numFmtId="0" fontId="4" fillId="0" borderId="2" xfId="0" applyFont="1" applyFill="1" applyBorder="1">
      <alignment vertical="center"/>
    </xf>
    <xf numFmtId="0" fontId="2" fillId="0" borderId="2" xfId="0" applyFont="1" applyFill="1" applyBorder="1" applyAlignment="1">
      <alignment horizontal="center" vertical="center"/>
    </xf>
    <xf numFmtId="38" fontId="2" fillId="0" borderId="0" xfId="1" applyFont="1" applyFill="1">
      <alignment vertical="center"/>
    </xf>
  </cellXfs>
  <cellStyles count="2">
    <cellStyle name="桁区切り [0]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4644C9-6559-C24E-9570-01E04C9FA7D5}">
  <dimension ref="A1:AL295"/>
  <sheetViews>
    <sheetView tabSelected="1" workbookViewId="0">
      <selection activeCell="F18" sqref="F18"/>
    </sheetView>
  </sheetViews>
  <sheetFormatPr baseColWidth="10" defaultColWidth="7.42578125" defaultRowHeight="20"/>
  <cols>
    <col min="1" max="1" width="3" style="8" bestFit="1" customWidth="1"/>
    <col min="2" max="2" width="12.140625" style="8" customWidth="1"/>
    <col min="3" max="3" width="10" style="8" customWidth="1"/>
    <col min="4" max="4" width="3.5703125" style="8" customWidth="1"/>
    <col min="5" max="5" width="29.7109375" style="8" customWidth="1"/>
    <col min="6" max="6" width="9.140625" style="8" customWidth="1"/>
    <col min="7" max="7" width="5.85546875" style="8" customWidth="1"/>
    <col min="8" max="8" width="5.28515625" style="11" customWidth="1"/>
    <col min="9" max="20" width="7.140625" style="29" customWidth="1"/>
    <col min="21" max="23" width="7.42578125" style="8"/>
    <col min="24" max="25" width="7.42578125" style="15"/>
    <col min="26" max="38" width="9" style="15" customWidth="1"/>
    <col min="39" max="16384" width="7.42578125" style="8"/>
  </cols>
  <sheetData>
    <row r="1" spans="1:38" s="10" customFormat="1" ht="15.5" customHeight="1">
      <c r="H1" s="11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</row>
    <row r="2" spans="1:38" s="10" customFormat="1" ht="15.5" customHeight="1">
      <c r="A2" s="14"/>
      <c r="B2" s="14" t="s">
        <v>0</v>
      </c>
      <c r="C2" s="14"/>
      <c r="D2" s="14" t="s">
        <v>1</v>
      </c>
      <c r="E2" s="14" t="s">
        <v>2</v>
      </c>
      <c r="F2" s="14" t="s">
        <v>3</v>
      </c>
      <c r="G2" s="5" t="s">
        <v>4</v>
      </c>
      <c r="H2" s="14" t="s">
        <v>86</v>
      </c>
      <c r="I2" s="12" t="s">
        <v>5</v>
      </c>
      <c r="J2" s="12" t="s">
        <v>6</v>
      </c>
      <c r="K2" s="12" t="s">
        <v>7</v>
      </c>
      <c r="L2" s="12" t="s">
        <v>8</v>
      </c>
      <c r="M2" s="12" t="s">
        <v>9</v>
      </c>
      <c r="N2" s="12" t="s">
        <v>10</v>
      </c>
      <c r="O2" s="12" t="s">
        <v>11</v>
      </c>
      <c r="P2" s="12" t="s">
        <v>12</v>
      </c>
      <c r="Q2" s="12" t="s">
        <v>13</v>
      </c>
      <c r="R2" s="12" t="s">
        <v>14</v>
      </c>
      <c r="S2" s="12" t="s">
        <v>15</v>
      </c>
      <c r="T2" s="12" t="s">
        <v>16</v>
      </c>
      <c r="X2" s="15"/>
      <c r="Y2" s="16"/>
      <c r="Z2" s="17" t="s">
        <v>5</v>
      </c>
      <c r="AA2" s="17" t="s">
        <v>6</v>
      </c>
      <c r="AB2" s="17" t="s">
        <v>7</v>
      </c>
      <c r="AC2" s="17" t="s">
        <v>8</v>
      </c>
      <c r="AD2" s="17" t="s">
        <v>9</v>
      </c>
      <c r="AE2" s="17" t="s">
        <v>10</v>
      </c>
      <c r="AF2" s="17" t="s">
        <v>11</v>
      </c>
      <c r="AG2" s="17" t="s">
        <v>12</v>
      </c>
      <c r="AH2" s="17" t="s">
        <v>13</v>
      </c>
      <c r="AI2" s="17" t="s">
        <v>14</v>
      </c>
      <c r="AJ2" s="17" t="s">
        <v>15</v>
      </c>
      <c r="AK2" s="17" t="s">
        <v>16</v>
      </c>
      <c r="AL2" s="13"/>
    </row>
    <row r="3" spans="1:38" ht="15.5" customHeight="1">
      <c r="A3" s="3"/>
      <c r="B3" s="3"/>
      <c r="C3" s="3" t="s">
        <v>17</v>
      </c>
      <c r="D3" s="3"/>
      <c r="E3" s="3"/>
      <c r="F3" s="3" t="s">
        <v>87</v>
      </c>
      <c r="G3" s="5">
        <v>42375</v>
      </c>
      <c r="H3" s="5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X3" s="18" t="s">
        <v>18</v>
      </c>
      <c r="Y3" s="19"/>
      <c r="Z3" s="20">
        <f>SUM(I:I)</f>
        <v>0</v>
      </c>
      <c r="AA3" s="20">
        <f t="shared" ref="AA3:AK3" si="0">SUM(J:J)</f>
        <v>0</v>
      </c>
      <c r="AB3" s="20">
        <f t="shared" si="0"/>
        <v>0</v>
      </c>
      <c r="AC3" s="20">
        <f t="shared" si="0"/>
        <v>0</v>
      </c>
      <c r="AD3" s="20">
        <f t="shared" si="0"/>
        <v>0</v>
      </c>
      <c r="AE3" s="20">
        <f t="shared" si="0"/>
        <v>0</v>
      </c>
      <c r="AF3" s="20">
        <f t="shared" si="0"/>
        <v>0</v>
      </c>
      <c r="AG3" s="20">
        <f t="shared" si="0"/>
        <v>0</v>
      </c>
      <c r="AH3" s="20">
        <f t="shared" si="0"/>
        <v>0</v>
      </c>
      <c r="AI3" s="20">
        <f t="shared" si="0"/>
        <v>0</v>
      </c>
      <c r="AJ3" s="20">
        <f t="shared" si="0"/>
        <v>0</v>
      </c>
      <c r="AK3" s="20">
        <f t="shared" si="0"/>
        <v>0</v>
      </c>
    </row>
    <row r="4" spans="1:38" ht="15.5" customHeight="1">
      <c r="A4" s="3"/>
      <c r="B4" s="3"/>
      <c r="C4" s="3" t="s">
        <v>19</v>
      </c>
      <c r="D4" s="3"/>
      <c r="E4" s="3"/>
      <c r="F4" s="3" t="s">
        <v>88</v>
      </c>
      <c r="G4" s="5">
        <v>42374</v>
      </c>
      <c r="H4" s="5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X4" s="21" t="s">
        <v>21</v>
      </c>
    </row>
    <row r="5" spans="1:38" ht="15.5" customHeight="1">
      <c r="A5" s="3"/>
      <c r="B5" s="3"/>
      <c r="C5" s="3" t="s">
        <v>25</v>
      </c>
      <c r="D5" s="3"/>
      <c r="E5" s="3"/>
      <c r="F5" s="3" t="s">
        <v>22</v>
      </c>
      <c r="G5" s="5">
        <v>42376</v>
      </c>
      <c r="H5" s="5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X5" s="21" t="s">
        <v>23</v>
      </c>
      <c r="Z5" s="22" t="e">
        <f>Z3/Z4</f>
        <v>#DIV/0!</v>
      </c>
      <c r="AA5" s="22" t="e">
        <f t="shared" ref="AA5:AK5" si="1">AA3/AA4</f>
        <v>#DIV/0!</v>
      </c>
      <c r="AB5" s="22" t="e">
        <f t="shared" si="1"/>
        <v>#DIV/0!</v>
      </c>
      <c r="AC5" s="22" t="e">
        <f t="shared" si="1"/>
        <v>#DIV/0!</v>
      </c>
      <c r="AD5" s="22" t="e">
        <f t="shared" si="1"/>
        <v>#DIV/0!</v>
      </c>
      <c r="AE5" s="22" t="e">
        <f t="shared" si="1"/>
        <v>#DIV/0!</v>
      </c>
      <c r="AF5" s="22" t="e">
        <f t="shared" si="1"/>
        <v>#DIV/0!</v>
      </c>
      <c r="AG5" s="22" t="e">
        <f t="shared" si="1"/>
        <v>#DIV/0!</v>
      </c>
      <c r="AH5" s="22" t="e">
        <f t="shared" si="1"/>
        <v>#DIV/0!</v>
      </c>
      <c r="AI5" s="22" t="e">
        <f t="shared" si="1"/>
        <v>#DIV/0!</v>
      </c>
      <c r="AJ5" s="22" t="e">
        <f t="shared" si="1"/>
        <v>#DIV/0!</v>
      </c>
      <c r="AK5" s="22" t="e">
        <f t="shared" si="1"/>
        <v>#DIV/0!</v>
      </c>
    </row>
    <row r="6" spans="1:38" ht="15.5" customHeight="1">
      <c r="A6" s="3"/>
      <c r="B6" s="3"/>
      <c r="C6" s="3" t="s">
        <v>27</v>
      </c>
      <c r="D6" s="3"/>
      <c r="E6" s="3"/>
      <c r="F6" s="3" t="s">
        <v>24</v>
      </c>
      <c r="G6" s="5">
        <v>42376</v>
      </c>
      <c r="H6" s="5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</row>
    <row r="7" spans="1:38" ht="15.5" customHeight="1">
      <c r="A7" s="3"/>
      <c r="B7" s="3"/>
      <c r="C7" s="3"/>
      <c r="D7" s="3"/>
      <c r="E7" s="3"/>
      <c r="F7" s="3"/>
      <c r="G7" s="5"/>
      <c r="H7" s="5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</row>
    <row r="8" spans="1:38" ht="15.5" customHeight="1">
      <c r="A8" s="3"/>
      <c r="B8" s="3"/>
      <c r="C8" s="3"/>
      <c r="D8" s="3"/>
      <c r="E8" s="3"/>
      <c r="F8" s="3"/>
      <c r="G8" s="5"/>
      <c r="H8" s="5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X8" s="15" t="s">
        <v>19</v>
      </c>
      <c r="Y8" s="16"/>
      <c r="Z8" s="23">
        <f ca="1">SUMIF($C:I,"紹介",I:I)</f>
        <v>0</v>
      </c>
      <c r="AA8" s="23">
        <f ca="1">SUMIF($C:J,"紹介",J:J)</f>
        <v>0</v>
      </c>
      <c r="AB8" s="23">
        <f ca="1">SUMIF($C:K,"紹介",K:K)</f>
        <v>0</v>
      </c>
      <c r="AC8" s="23">
        <f ca="1">SUMIF($C:L,"紹介",L:L)</f>
        <v>0</v>
      </c>
      <c r="AD8" s="23">
        <f ca="1">SUMIF($C:M,"紹介",M:M)</f>
        <v>0</v>
      </c>
      <c r="AE8" s="23">
        <f ca="1">SUMIF($C:N,"紹介",N:N)</f>
        <v>0</v>
      </c>
      <c r="AF8" s="23">
        <f ca="1">SUMIF($C:O,"紹介",O:O)</f>
        <v>0</v>
      </c>
      <c r="AG8" s="23">
        <f ca="1">SUMIF($C:P,"紹介",P:P)</f>
        <v>0</v>
      </c>
      <c r="AH8" s="23">
        <f ca="1">SUMIF($C:Q,"紹介",Q:Q)</f>
        <v>0</v>
      </c>
      <c r="AI8" s="23">
        <f ca="1">SUMIF($C:R,"紹介",R:R)</f>
        <v>0</v>
      </c>
      <c r="AJ8" s="23">
        <f ca="1">SUMIF($C:S,"紹介",S:S)</f>
        <v>0</v>
      </c>
      <c r="AK8" s="23">
        <f ca="1">SUMIF($C:T,"紹介",T:T)</f>
        <v>0</v>
      </c>
    </row>
    <row r="9" spans="1:38" ht="15.5" customHeight="1">
      <c r="A9" s="3"/>
      <c r="B9" s="3"/>
      <c r="C9" s="3"/>
      <c r="D9" s="3"/>
      <c r="E9" s="3"/>
      <c r="F9" s="3"/>
      <c r="G9" s="5"/>
      <c r="H9" s="5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Y9" s="16"/>
      <c r="Z9" s="24">
        <f>COUNTIF(C:C,"紹介")</f>
        <v>1</v>
      </c>
      <c r="AA9" s="20">
        <f>Z9</f>
        <v>1</v>
      </c>
      <c r="AB9" s="20">
        <f t="shared" ref="AB9:AK9" si="2">AA9</f>
        <v>1</v>
      </c>
      <c r="AC9" s="20">
        <f t="shared" si="2"/>
        <v>1</v>
      </c>
      <c r="AD9" s="20">
        <f t="shared" si="2"/>
        <v>1</v>
      </c>
      <c r="AE9" s="20">
        <f t="shared" si="2"/>
        <v>1</v>
      </c>
      <c r="AF9" s="20">
        <f t="shared" si="2"/>
        <v>1</v>
      </c>
      <c r="AG9" s="20">
        <f t="shared" si="2"/>
        <v>1</v>
      </c>
      <c r="AH9" s="20">
        <f t="shared" si="2"/>
        <v>1</v>
      </c>
      <c r="AI9" s="20">
        <f t="shared" si="2"/>
        <v>1</v>
      </c>
      <c r="AJ9" s="20">
        <f t="shared" si="2"/>
        <v>1</v>
      </c>
      <c r="AK9" s="20">
        <f t="shared" si="2"/>
        <v>1</v>
      </c>
    </row>
    <row r="10" spans="1:38" ht="15.5" customHeight="1">
      <c r="A10" s="3"/>
      <c r="B10" s="3"/>
      <c r="C10" s="3"/>
      <c r="D10" s="3"/>
      <c r="E10" s="3"/>
      <c r="F10" s="3"/>
      <c r="G10" s="5"/>
      <c r="H10" s="5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Y10" s="16"/>
      <c r="Z10" s="24">
        <f ca="1">Z8/Z9</f>
        <v>0</v>
      </c>
      <c r="AA10" s="24">
        <f t="shared" ref="AA10:AK10" ca="1" si="3">AA8/AA9</f>
        <v>0</v>
      </c>
      <c r="AB10" s="24">
        <f t="shared" ca="1" si="3"/>
        <v>0</v>
      </c>
      <c r="AC10" s="24">
        <f t="shared" ca="1" si="3"/>
        <v>0</v>
      </c>
      <c r="AD10" s="24">
        <f t="shared" ca="1" si="3"/>
        <v>0</v>
      </c>
      <c r="AE10" s="24">
        <f t="shared" ca="1" si="3"/>
        <v>0</v>
      </c>
      <c r="AF10" s="24">
        <f t="shared" ca="1" si="3"/>
        <v>0</v>
      </c>
      <c r="AG10" s="24">
        <f t="shared" ca="1" si="3"/>
        <v>0</v>
      </c>
      <c r="AH10" s="24">
        <f t="shared" ca="1" si="3"/>
        <v>0</v>
      </c>
      <c r="AI10" s="24">
        <f t="shared" ca="1" si="3"/>
        <v>0</v>
      </c>
      <c r="AJ10" s="24">
        <f t="shared" ca="1" si="3"/>
        <v>0</v>
      </c>
      <c r="AK10" s="24">
        <f t="shared" ca="1" si="3"/>
        <v>0</v>
      </c>
      <c r="AL10" s="20" t="str">
        <f>X8</f>
        <v>紹介</v>
      </c>
    </row>
    <row r="11" spans="1:38" ht="15.5" customHeight="1">
      <c r="A11" s="3"/>
      <c r="B11" s="3"/>
      <c r="C11" s="3"/>
      <c r="D11" s="3"/>
      <c r="E11" s="3"/>
      <c r="F11" s="3"/>
      <c r="G11" s="5"/>
      <c r="H11" s="5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X11" s="15" t="s">
        <v>30</v>
      </c>
      <c r="Z11" s="24">
        <f ca="1">SUMIF($C:I,"HP",I:I)</f>
        <v>0</v>
      </c>
      <c r="AA11" s="24">
        <f ca="1">SUMIF($C:J,"HP",J:J)</f>
        <v>0</v>
      </c>
      <c r="AB11" s="24">
        <f ca="1">SUMIF($C:K,"HP",K:K)</f>
        <v>0</v>
      </c>
      <c r="AC11" s="24">
        <f ca="1">SUMIF($C:L,"HP",L:L)</f>
        <v>0</v>
      </c>
      <c r="AD11" s="24">
        <f ca="1">SUMIF($C:M,"HP",M:M)</f>
        <v>0</v>
      </c>
      <c r="AE11" s="24">
        <f ca="1">SUMIF($C:N,"HP",N:N)</f>
        <v>0</v>
      </c>
      <c r="AF11" s="24">
        <f ca="1">SUMIF($C:O,"HP",O:O)</f>
        <v>0</v>
      </c>
      <c r="AG11" s="24">
        <f ca="1">SUMIF($C:P,"HP",P:P)</f>
        <v>0</v>
      </c>
      <c r="AH11" s="24">
        <f ca="1">SUMIF($C:Q,"HP",Q:Q)</f>
        <v>0</v>
      </c>
      <c r="AI11" s="24">
        <f ca="1">SUMIF($C:R,"HP",R:R)</f>
        <v>0</v>
      </c>
      <c r="AJ11" s="24">
        <f ca="1">SUMIF($C:S,"HP",S:S)</f>
        <v>0</v>
      </c>
      <c r="AK11" s="24">
        <f ca="1">SUMIF($C:T,"HP",T:T)</f>
        <v>0</v>
      </c>
    </row>
    <row r="12" spans="1:38" ht="15.5" customHeight="1">
      <c r="A12" s="3"/>
      <c r="B12" s="3"/>
      <c r="C12" s="3"/>
      <c r="D12" s="3"/>
      <c r="E12" s="3"/>
      <c r="F12" s="3"/>
      <c r="G12" s="5"/>
      <c r="H12" s="5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Z12" s="24">
        <f>COUNTIF(C:C,"HP")</f>
        <v>1</v>
      </c>
      <c r="AA12" s="20">
        <f>Z12</f>
        <v>1</v>
      </c>
      <c r="AB12" s="20">
        <f t="shared" ref="AB12:AK12" si="4">AA12</f>
        <v>1</v>
      </c>
      <c r="AC12" s="20">
        <f t="shared" si="4"/>
        <v>1</v>
      </c>
      <c r="AD12" s="20">
        <f t="shared" si="4"/>
        <v>1</v>
      </c>
      <c r="AE12" s="20">
        <f t="shared" si="4"/>
        <v>1</v>
      </c>
      <c r="AF12" s="20">
        <f t="shared" si="4"/>
        <v>1</v>
      </c>
      <c r="AG12" s="20">
        <f t="shared" si="4"/>
        <v>1</v>
      </c>
      <c r="AH12" s="20">
        <f t="shared" si="4"/>
        <v>1</v>
      </c>
      <c r="AI12" s="20">
        <f t="shared" si="4"/>
        <v>1</v>
      </c>
      <c r="AJ12" s="20">
        <f t="shared" si="4"/>
        <v>1</v>
      </c>
      <c r="AK12" s="20">
        <f t="shared" si="4"/>
        <v>1</v>
      </c>
    </row>
    <row r="13" spans="1:38" ht="15.5" customHeight="1">
      <c r="A13" s="3"/>
      <c r="B13" s="3"/>
      <c r="C13" s="3"/>
      <c r="D13" s="3"/>
      <c r="E13" s="3"/>
      <c r="F13" s="3"/>
      <c r="G13" s="5"/>
      <c r="H13" s="5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Z13" s="24">
        <f ca="1">Z11/Z12</f>
        <v>0</v>
      </c>
      <c r="AA13" s="24">
        <f t="shared" ref="AA13:AK13" ca="1" si="5">AA11/AA12</f>
        <v>0</v>
      </c>
      <c r="AB13" s="24">
        <f t="shared" ca="1" si="5"/>
        <v>0</v>
      </c>
      <c r="AC13" s="24">
        <f t="shared" ca="1" si="5"/>
        <v>0</v>
      </c>
      <c r="AD13" s="24">
        <f t="shared" ca="1" si="5"/>
        <v>0</v>
      </c>
      <c r="AE13" s="24">
        <f t="shared" ca="1" si="5"/>
        <v>0</v>
      </c>
      <c r="AF13" s="24">
        <f t="shared" ca="1" si="5"/>
        <v>0</v>
      </c>
      <c r="AG13" s="24">
        <f t="shared" ca="1" si="5"/>
        <v>0</v>
      </c>
      <c r="AH13" s="24">
        <f t="shared" ca="1" si="5"/>
        <v>0</v>
      </c>
      <c r="AI13" s="24">
        <f t="shared" ca="1" si="5"/>
        <v>0</v>
      </c>
      <c r="AJ13" s="24">
        <f t="shared" ca="1" si="5"/>
        <v>0</v>
      </c>
      <c r="AK13" s="24">
        <f t="shared" ca="1" si="5"/>
        <v>0</v>
      </c>
      <c r="AL13" s="20" t="str">
        <f>X11</f>
        <v>ＨＰ</v>
      </c>
    </row>
    <row r="14" spans="1:38" ht="15.5" customHeight="1">
      <c r="A14" s="3"/>
      <c r="B14" s="3"/>
      <c r="C14" s="3"/>
      <c r="D14" s="3"/>
      <c r="E14" s="3"/>
      <c r="F14" s="3"/>
      <c r="G14" s="5"/>
      <c r="H14" s="5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X14" s="15" t="s">
        <v>25</v>
      </c>
      <c r="Z14" s="24">
        <f ca="1">SUMIF($C:I,"エキテン",I:I)</f>
        <v>0</v>
      </c>
      <c r="AA14" s="24">
        <f ca="1">SUMIF($C:J,"エキテン",J:J)</f>
        <v>0</v>
      </c>
      <c r="AB14" s="24">
        <f ca="1">SUMIF($C:K,"エキテン",K:K)</f>
        <v>0</v>
      </c>
      <c r="AC14" s="24">
        <f ca="1">SUMIF($C:L,"エキテン",L:L)</f>
        <v>0</v>
      </c>
      <c r="AD14" s="24">
        <f ca="1">SUMIF($C:M,"エキテン",M:M)</f>
        <v>0</v>
      </c>
      <c r="AE14" s="24">
        <f ca="1">SUMIF($C:N,"エキテン",N:N)</f>
        <v>0</v>
      </c>
      <c r="AF14" s="24">
        <f ca="1">SUMIF($C:O,"エキテン",O:O)</f>
        <v>0</v>
      </c>
      <c r="AG14" s="24">
        <f ca="1">SUMIF($C:P,"エキテン",P:P)</f>
        <v>0</v>
      </c>
      <c r="AH14" s="24">
        <f ca="1">SUMIF($C:Q,"エキテン",Q:Q)</f>
        <v>0</v>
      </c>
      <c r="AI14" s="24">
        <f ca="1">SUMIF($C:R,"エキテン",R:R)</f>
        <v>0</v>
      </c>
      <c r="AJ14" s="24">
        <f ca="1">SUMIF($C:S,"エキテン",S:S)</f>
        <v>0</v>
      </c>
      <c r="AK14" s="24">
        <f ca="1">SUMIF($C:T,"エキテン",T:T)</f>
        <v>0</v>
      </c>
    </row>
    <row r="15" spans="1:38" ht="15.5" customHeight="1">
      <c r="A15" s="3"/>
      <c r="B15" s="3"/>
      <c r="C15" s="3"/>
      <c r="D15" s="3"/>
      <c r="E15" s="3"/>
      <c r="F15" s="3"/>
      <c r="G15" s="5"/>
      <c r="H15" s="5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Y15" s="16"/>
      <c r="Z15" s="24">
        <f>COUNTIF(C:C,"エキテン")</f>
        <v>1</v>
      </c>
      <c r="AA15" s="20">
        <f>Z15</f>
        <v>1</v>
      </c>
      <c r="AB15" s="20">
        <f t="shared" ref="AB15:AK15" si="6">AA15</f>
        <v>1</v>
      </c>
      <c r="AC15" s="20">
        <f t="shared" si="6"/>
        <v>1</v>
      </c>
      <c r="AD15" s="20">
        <f t="shared" si="6"/>
        <v>1</v>
      </c>
      <c r="AE15" s="20">
        <f t="shared" si="6"/>
        <v>1</v>
      </c>
      <c r="AF15" s="20">
        <f t="shared" si="6"/>
        <v>1</v>
      </c>
      <c r="AG15" s="20">
        <f t="shared" si="6"/>
        <v>1</v>
      </c>
      <c r="AH15" s="20">
        <f t="shared" si="6"/>
        <v>1</v>
      </c>
      <c r="AI15" s="20">
        <f t="shared" si="6"/>
        <v>1</v>
      </c>
      <c r="AJ15" s="20">
        <f t="shared" si="6"/>
        <v>1</v>
      </c>
      <c r="AK15" s="20">
        <f t="shared" si="6"/>
        <v>1</v>
      </c>
    </row>
    <row r="16" spans="1:38" ht="15.5" customHeight="1">
      <c r="A16" s="3"/>
      <c r="B16" s="3"/>
      <c r="C16" s="3"/>
      <c r="D16" s="3"/>
      <c r="E16" s="3"/>
      <c r="F16" s="3"/>
      <c r="G16" s="5"/>
      <c r="H16" s="5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Y16" s="16"/>
      <c r="Z16" s="24">
        <f ca="1">Z14/Z15</f>
        <v>0</v>
      </c>
      <c r="AA16" s="24">
        <f t="shared" ref="AA16:AK16" ca="1" si="7">AA14/AA15</f>
        <v>0</v>
      </c>
      <c r="AB16" s="24">
        <f t="shared" ca="1" si="7"/>
        <v>0</v>
      </c>
      <c r="AC16" s="24">
        <f t="shared" ca="1" si="7"/>
        <v>0</v>
      </c>
      <c r="AD16" s="24">
        <f t="shared" ca="1" si="7"/>
        <v>0</v>
      </c>
      <c r="AE16" s="24">
        <f t="shared" ca="1" si="7"/>
        <v>0</v>
      </c>
      <c r="AF16" s="24">
        <f t="shared" ca="1" si="7"/>
        <v>0</v>
      </c>
      <c r="AG16" s="24">
        <f t="shared" ca="1" si="7"/>
        <v>0</v>
      </c>
      <c r="AH16" s="24">
        <f t="shared" ca="1" si="7"/>
        <v>0</v>
      </c>
      <c r="AI16" s="24">
        <f t="shared" ca="1" si="7"/>
        <v>0</v>
      </c>
      <c r="AJ16" s="24">
        <f t="shared" ca="1" si="7"/>
        <v>0</v>
      </c>
      <c r="AK16" s="24">
        <f t="shared" ca="1" si="7"/>
        <v>0</v>
      </c>
      <c r="AL16" s="20" t="str">
        <f>X14</f>
        <v>エキテン</v>
      </c>
    </row>
    <row r="17" spans="1:38" ht="15.5" customHeight="1">
      <c r="A17" s="3"/>
      <c r="B17" s="3"/>
      <c r="C17" s="3"/>
      <c r="D17" s="3"/>
      <c r="E17" s="3"/>
      <c r="F17" s="3"/>
      <c r="G17" s="5"/>
      <c r="H17" s="5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X17" s="25" t="s">
        <v>27</v>
      </c>
      <c r="Z17" s="24">
        <f ca="1">SUMIF($C:I,"チラシ",I:I)</f>
        <v>0</v>
      </c>
      <c r="AA17" s="24">
        <f ca="1">SUMIF($C:J,"チラシ",J:J)</f>
        <v>0</v>
      </c>
      <c r="AB17" s="24">
        <f ca="1">SUMIF($C:K,"チラシ",K:K)</f>
        <v>0</v>
      </c>
      <c r="AC17" s="24">
        <f ca="1">SUMIF($C:L,"チラシ",L:L)</f>
        <v>0</v>
      </c>
      <c r="AD17" s="24">
        <f ca="1">SUMIF($C:M,"チラシ",M:M)</f>
        <v>0</v>
      </c>
      <c r="AE17" s="24">
        <f ca="1">SUMIF($C:N,"チラシ",N:N)</f>
        <v>0</v>
      </c>
      <c r="AF17" s="24">
        <f ca="1">SUMIF($C:O,"チラシ",O:O)</f>
        <v>0</v>
      </c>
      <c r="AG17" s="24">
        <f ca="1">SUMIF($C:P,"チラシ",P:P)</f>
        <v>0</v>
      </c>
      <c r="AH17" s="24">
        <f ca="1">SUMIF($C:Q,"チラシ",Q:Q)</f>
        <v>0</v>
      </c>
      <c r="AI17" s="24">
        <f ca="1">SUMIF($C:R,"チラシ",R:R)</f>
        <v>0</v>
      </c>
      <c r="AJ17" s="24">
        <f ca="1">SUMIF($C:S,"チラシ",S:S)</f>
        <v>0</v>
      </c>
      <c r="AK17" s="24">
        <f ca="1">SUMIF($C:T,"チラシ",T:T)</f>
        <v>0</v>
      </c>
    </row>
    <row r="18" spans="1:38" ht="15.5" customHeight="1">
      <c r="A18" s="4"/>
      <c r="B18" s="4"/>
      <c r="C18" s="3"/>
      <c r="D18" s="4"/>
      <c r="E18" s="4"/>
      <c r="F18" s="4"/>
      <c r="G18" s="6"/>
      <c r="H18" s="6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X18" s="26"/>
      <c r="Y18" s="18"/>
      <c r="Z18" s="24">
        <f>COUNTIF(C:C,"チラシ")</f>
        <v>1</v>
      </c>
      <c r="AA18" s="20">
        <f>Z18</f>
        <v>1</v>
      </c>
      <c r="AB18" s="20">
        <f t="shared" ref="AB18:AK18" si="8">AA18</f>
        <v>1</v>
      </c>
      <c r="AC18" s="20">
        <f t="shared" si="8"/>
        <v>1</v>
      </c>
      <c r="AD18" s="20">
        <f t="shared" si="8"/>
        <v>1</v>
      </c>
      <c r="AE18" s="20">
        <f t="shared" si="8"/>
        <v>1</v>
      </c>
      <c r="AF18" s="20">
        <f t="shared" si="8"/>
        <v>1</v>
      </c>
      <c r="AG18" s="20">
        <f t="shared" si="8"/>
        <v>1</v>
      </c>
      <c r="AH18" s="20">
        <f t="shared" si="8"/>
        <v>1</v>
      </c>
      <c r="AI18" s="20">
        <f t="shared" si="8"/>
        <v>1</v>
      </c>
      <c r="AJ18" s="20">
        <f t="shared" si="8"/>
        <v>1</v>
      </c>
      <c r="AK18" s="20">
        <f t="shared" si="8"/>
        <v>1</v>
      </c>
    </row>
    <row r="19" spans="1:38" ht="15.5" customHeight="1">
      <c r="A19" s="3"/>
      <c r="B19" s="3"/>
      <c r="C19" s="3"/>
      <c r="D19" s="4"/>
      <c r="E19" s="4"/>
      <c r="F19" s="4"/>
      <c r="G19" s="6"/>
      <c r="H19" s="5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X19" s="19"/>
      <c r="Y19" s="19"/>
      <c r="Z19" s="24">
        <f ca="1">Z17/Z18</f>
        <v>0</v>
      </c>
      <c r="AA19" s="24">
        <f t="shared" ref="AA19:AK19" ca="1" si="9">AA17/AA18</f>
        <v>0</v>
      </c>
      <c r="AB19" s="24">
        <f t="shared" ca="1" si="9"/>
        <v>0</v>
      </c>
      <c r="AC19" s="24">
        <f t="shared" ca="1" si="9"/>
        <v>0</v>
      </c>
      <c r="AD19" s="24">
        <f t="shared" ca="1" si="9"/>
        <v>0</v>
      </c>
      <c r="AE19" s="24">
        <f t="shared" ca="1" si="9"/>
        <v>0</v>
      </c>
      <c r="AF19" s="24">
        <f t="shared" ca="1" si="9"/>
        <v>0</v>
      </c>
      <c r="AG19" s="24">
        <f t="shared" ca="1" si="9"/>
        <v>0</v>
      </c>
      <c r="AH19" s="24">
        <f t="shared" ca="1" si="9"/>
        <v>0</v>
      </c>
      <c r="AI19" s="24">
        <f t="shared" ca="1" si="9"/>
        <v>0</v>
      </c>
      <c r="AJ19" s="24">
        <f t="shared" ca="1" si="9"/>
        <v>0</v>
      </c>
      <c r="AK19" s="24">
        <f t="shared" ca="1" si="9"/>
        <v>0</v>
      </c>
      <c r="AL19" s="20" t="str">
        <f>X17</f>
        <v>チラシ</v>
      </c>
    </row>
    <row r="20" spans="1:38" ht="15.5" customHeight="1">
      <c r="A20" s="3"/>
      <c r="B20" s="3"/>
      <c r="C20" s="3"/>
      <c r="D20" s="4"/>
      <c r="E20" s="4"/>
      <c r="F20" s="4"/>
      <c r="G20" s="6"/>
      <c r="H20" s="5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</row>
    <row r="21" spans="1:38" ht="15.5" customHeight="1">
      <c r="A21" s="3"/>
      <c r="B21" s="3"/>
      <c r="C21" s="3"/>
      <c r="D21" s="4"/>
      <c r="E21" s="4"/>
      <c r="F21" s="4"/>
      <c r="G21" s="6"/>
      <c r="H21" s="5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</row>
    <row r="22" spans="1:38" ht="15.5" customHeight="1">
      <c r="A22" s="3"/>
      <c r="B22" s="3"/>
      <c r="C22" s="3"/>
      <c r="D22" s="4"/>
      <c r="E22" s="4"/>
      <c r="F22" s="4"/>
      <c r="G22" s="6"/>
      <c r="H22" s="5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X22" s="26" t="s">
        <v>33</v>
      </c>
      <c r="Y22" s="18"/>
      <c r="Z22" s="20">
        <f ca="1">SUMIF($F:I,"幸田",I:I)</f>
        <v>0</v>
      </c>
      <c r="AA22" s="20">
        <f ca="1">SUMIF($F:J,"幸田",J:J)</f>
        <v>0</v>
      </c>
      <c r="AB22" s="20">
        <f ca="1">SUMIF($F:K,"幸田",K:K)</f>
        <v>0</v>
      </c>
      <c r="AC22" s="20">
        <f ca="1">SUMIF($F:L,"幸田",L:L)</f>
        <v>0</v>
      </c>
      <c r="AD22" s="20">
        <f ca="1">SUMIF($F:M,"幸田",M:M)</f>
        <v>0</v>
      </c>
      <c r="AE22" s="20">
        <f ca="1">SUMIF($F:N,"幸田",N:N)</f>
        <v>0</v>
      </c>
      <c r="AF22" s="20">
        <f ca="1">SUMIF($F:O,"幸田",O:O)</f>
        <v>0</v>
      </c>
      <c r="AG22" s="20">
        <f ca="1">SUMIF($F:P,"幸田",P:P)</f>
        <v>0</v>
      </c>
      <c r="AH22" s="20">
        <f ca="1">SUMIF($F:Q,"幸田",Q:Q)</f>
        <v>0</v>
      </c>
      <c r="AI22" s="20">
        <f ca="1">SUMIF($F:R,"幸田",R:R)</f>
        <v>0</v>
      </c>
      <c r="AJ22" s="20">
        <f ca="1">SUMIF($F:S,"幸田",S:S)</f>
        <v>0</v>
      </c>
      <c r="AK22" s="20">
        <f ca="1">SUMIF($F:T,"幸田",T:T)</f>
        <v>0</v>
      </c>
      <c r="AL22" s="26"/>
    </row>
    <row r="23" spans="1:38" ht="15.5" customHeight="1">
      <c r="A23" s="3"/>
      <c r="B23" s="3"/>
      <c r="C23" s="3"/>
      <c r="D23" s="4"/>
      <c r="E23" s="4"/>
      <c r="F23" s="4"/>
      <c r="G23" s="6"/>
      <c r="H23" s="5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X23" s="26"/>
      <c r="Y23" s="18"/>
      <c r="Z23" s="24">
        <f>COUNTIF(F:F,"幸田")</f>
        <v>1</v>
      </c>
      <c r="AA23" s="20">
        <f>Z23</f>
        <v>1</v>
      </c>
      <c r="AB23" s="20">
        <f t="shared" ref="AB23:AK23" si="10">AA23</f>
        <v>1</v>
      </c>
      <c r="AC23" s="20">
        <f t="shared" si="10"/>
        <v>1</v>
      </c>
      <c r="AD23" s="20">
        <f t="shared" si="10"/>
        <v>1</v>
      </c>
      <c r="AE23" s="20">
        <f t="shared" si="10"/>
        <v>1</v>
      </c>
      <c r="AF23" s="20">
        <f t="shared" si="10"/>
        <v>1</v>
      </c>
      <c r="AG23" s="20">
        <f t="shared" si="10"/>
        <v>1</v>
      </c>
      <c r="AH23" s="20">
        <f t="shared" si="10"/>
        <v>1</v>
      </c>
      <c r="AI23" s="20">
        <f t="shared" si="10"/>
        <v>1</v>
      </c>
      <c r="AJ23" s="20">
        <f t="shared" si="10"/>
        <v>1</v>
      </c>
      <c r="AK23" s="20">
        <f t="shared" si="10"/>
        <v>1</v>
      </c>
      <c r="AL23" s="26"/>
    </row>
    <row r="24" spans="1:38" ht="15.5" customHeight="1">
      <c r="A24" s="3"/>
      <c r="B24" s="3"/>
      <c r="C24" s="3"/>
      <c r="D24" s="4"/>
      <c r="E24" s="4"/>
      <c r="F24" s="4"/>
      <c r="G24" s="6"/>
      <c r="H24" s="5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X24" s="26"/>
      <c r="Y24" s="26"/>
      <c r="Z24" s="24">
        <f ca="1">Z22/Z23</f>
        <v>0</v>
      </c>
      <c r="AA24" s="24">
        <f t="shared" ref="AA24:AK24" ca="1" si="11">AA22/AA23</f>
        <v>0</v>
      </c>
      <c r="AB24" s="24">
        <f t="shared" ca="1" si="11"/>
        <v>0</v>
      </c>
      <c r="AC24" s="24">
        <f t="shared" ca="1" si="11"/>
        <v>0</v>
      </c>
      <c r="AD24" s="24">
        <f t="shared" ca="1" si="11"/>
        <v>0</v>
      </c>
      <c r="AE24" s="24">
        <f t="shared" ca="1" si="11"/>
        <v>0</v>
      </c>
      <c r="AF24" s="24">
        <f t="shared" ca="1" si="11"/>
        <v>0</v>
      </c>
      <c r="AG24" s="24">
        <f t="shared" ca="1" si="11"/>
        <v>0</v>
      </c>
      <c r="AH24" s="24">
        <f t="shared" ca="1" si="11"/>
        <v>0</v>
      </c>
      <c r="AI24" s="24">
        <f t="shared" ca="1" si="11"/>
        <v>0</v>
      </c>
      <c r="AJ24" s="24">
        <f t="shared" ca="1" si="11"/>
        <v>0</v>
      </c>
      <c r="AK24" s="24">
        <f t="shared" ca="1" si="11"/>
        <v>0</v>
      </c>
      <c r="AL24" s="20" t="str">
        <f>X22</f>
        <v>幸田</v>
      </c>
    </row>
    <row r="25" spans="1:38" ht="15.5" customHeight="1">
      <c r="A25" s="3"/>
      <c r="B25" s="3"/>
      <c r="C25" s="3"/>
      <c r="D25" s="4"/>
      <c r="E25" s="4"/>
      <c r="F25" s="4"/>
      <c r="G25" s="6"/>
      <c r="H25" s="5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X25" s="26" t="s">
        <v>28</v>
      </c>
      <c r="Y25" s="26"/>
      <c r="Z25" s="20">
        <f ca="1">SUMIF($F:I,"土呂",I:I)</f>
        <v>0</v>
      </c>
      <c r="AA25" s="20">
        <f ca="1">SUMIF($F:J,"土呂",J:J)</f>
        <v>0</v>
      </c>
      <c r="AB25" s="20">
        <f ca="1">SUMIF($F:K,"土呂",K:K)</f>
        <v>0</v>
      </c>
      <c r="AC25" s="20">
        <f ca="1">SUMIF($F:L,"土呂",L:L)</f>
        <v>0</v>
      </c>
      <c r="AD25" s="20">
        <f ca="1">SUMIF($F:M,"土呂",M:M)</f>
        <v>0</v>
      </c>
      <c r="AE25" s="20">
        <f ca="1">SUMIF($F:N,"土呂",N:N)</f>
        <v>0</v>
      </c>
      <c r="AF25" s="20">
        <f ca="1">SUMIF($F:O,"土呂",O:O)</f>
        <v>0</v>
      </c>
      <c r="AG25" s="20">
        <f ca="1">SUMIF($F:P,"土呂",P:P)</f>
        <v>0</v>
      </c>
      <c r="AH25" s="20">
        <f ca="1">SUMIF($F:Q,"土呂",Q:Q)</f>
        <v>0</v>
      </c>
      <c r="AI25" s="20">
        <f ca="1">SUMIF($F:R,"土呂",R:R)</f>
        <v>0</v>
      </c>
      <c r="AJ25" s="20">
        <f ca="1">SUMIF($F:S,"土呂",S:S)</f>
        <v>0</v>
      </c>
      <c r="AK25" s="20">
        <f ca="1">SUMIF($F:T,"土呂",T:T)</f>
        <v>0</v>
      </c>
      <c r="AL25" s="26"/>
    </row>
    <row r="26" spans="1:38" ht="15.5" customHeight="1">
      <c r="A26" s="3"/>
      <c r="B26" s="3"/>
      <c r="C26" s="3"/>
      <c r="D26" s="4"/>
      <c r="E26" s="4"/>
      <c r="F26" s="4"/>
      <c r="G26" s="6"/>
      <c r="H26" s="5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X26" s="26"/>
      <c r="Y26" s="26"/>
      <c r="Z26" s="24">
        <f>COUNTIF(F:F,"土呂")</f>
        <v>0</v>
      </c>
      <c r="AA26" s="20">
        <f>Z26</f>
        <v>0</v>
      </c>
      <c r="AB26" s="20">
        <f t="shared" ref="AB26:AK26" si="12">AA26</f>
        <v>0</v>
      </c>
      <c r="AC26" s="20">
        <f t="shared" si="12"/>
        <v>0</v>
      </c>
      <c r="AD26" s="20">
        <f t="shared" si="12"/>
        <v>0</v>
      </c>
      <c r="AE26" s="20">
        <f t="shared" si="12"/>
        <v>0</v>
      </c>
      <c r="AF26" s="20">
        <f t="shared" si="12"/>
        <v>0</v>
      </c>
      <c r="AG26" s="20">
        <f t="shared" si="12"/>
        <v>0</v>
      </c>
      <c r="AH26" s="20">
        <f t="shared" si="12"/>
        <v>0</v>
      </c>
      <c r="AI26" s="20">
        <f t="shared" si="12"/>
        <v>0</v>
      </c>
      <c r="AJ26" s="20">
        <f t="shared" si="12"/>
        <v>0</v>
      </c>
      <c r="AK26" s="20">
        <f t="shared" si="12"/>
        <v>0</v>
      </c>
      <c r="AL26" s="26"/>
    </row>
    <row r="27" spans="1:38" ht="15.5" customHeight="1">
      <c r="A27" s="3"/>
      <c r="B27" s="3"/>
      <c r="C27" s="3"/>
      <c r="D27" s="4"/>
      <c r="E27" s="4"/>
      <c r="F27" s="4"/>
      <c r="G27" s="6"/>
      <c r="H27" s="5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X27" s="26"/>
      <c r="Y27" s="26"/>
      <c r="Z27" s="24" t="e">
        <f ca="1">Z25/Z26</f>
        <v>#DIV/0!</v>
      </c>
      <c r="AA27" s="24" t="e">
        <f t="shared" ref="AA27:AK27" ca="1" si="13">AA25/AA26</f>
        <v>#DIV/0!</v>
      </c>
      <c r="AB27" s="24" t="e">
        <f t="shared" ca="1" si="13"/>
        <v>#DIV/0!</v>
      </c>
      <c r="AC27" s="24" t="e">
        <f t="shared" ca="1" si="13"/>
        <v>#DIV/0!</v>
      </c>
      <c r="AD27" s="24" t="e">
        <f t="shared" ca="1" si="13"/>
        <v>#DIV/0!</v>
      </c>
      <c r="AE27" s="24" t="e">
        <f t="shared" ca="1" si="13"/>
        <v>#DIV/0!</v>
      </c>
      <c r="AF27" s="24" t="e">
        <f t="shared" ca="1" si="13"/>
        <v>#DIV/0!</v>
      </c>
      <c r="AG27" s="24" t="e">
        <f t="shared" ca="1" si="13"/>
        <v>#DIV/0!</v>
      </c>
      <c r="AH27" s="24" t="e">
        <f t="shared" ca="1" si="13"/>
        <v>#DIV/0!</v>
      </c>
      <c r="AI27" s="24" t="e">
        <f t="shared" ca="1" si="13"/>
        <v>#DIV/0!</v>
      </c>
      <c r="AJ27" s="24" t="e">
        <f t="shared" ca="1" si="13"/>
        <v>#DIV/0!</v>
      </c>
      <c r="AK27" s="24" t="e">
        <f t="shared" ca="1" si="13"/>
        <v>#DIV/0!</v>
      </c>
      <c r="AL27" s="20" t="str">
        <f>X25</f>
        <v>土呂</v>
      </c>
    </row>
    <row r="28" spans="1:38" ht="15.5" customHeight="1">
      <c r="A28" s="3"/>
      <c r="B28" s="3"/>
      <c r="C28" s="3"/>
      <c r="D28" s="3"/>
      <c r="E28" s="3"/>
      <c r="F28" s="3"/>
      <c r="G28" s="5"/>
      <c r="H28" s="5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X28" s="26" t="s">
        <v>37</v>
      </c>
      <c r="Y28" s="18"/>
      <c r="Z28" s="20">
        <f ca="1">SUMIF($F:I,"美合南部",I:I)</f>
        <v>0</v>
      </c>
      <c r="AA28" s="20">
        <f ca="1">SUMIF($F:J,"美合南部",J:J)</f>
        <v>0</v>
      </c>
      <c r="AB28" s="20">
        <f ca="1">SUMIF($F:K,"美合南部",K:K)</f>
        <v>0</v>
      </c>
      <c r="AC28" s="20">
        <f ca="1">SUMIF($F:L,"美合南部",L:L)</f>
        <v>0</v>
      </c>
      <c r="AD28" s="20">
        <f ca="1">SUMIF($F:M,"美合南部",M:M)</f>
        <v>0</v>
      </c>
      <c r="AE28" s="20">
        <f ca="1">SUMIF($F:N,"美合南部",N:N)</f>
        <v>0</v>
      </c>
      <c r="AF28" s="20">
        <f ca="1">SUMIF($F:O,"美合南部",O:O)</f>
        <v>0</v>
      </c>
      <c r="AG28" s="20">
        <f ca="1">SUMIF($F:P,"美合南部",P:P)</f>
        <v>0</v>
      </c>
      <c r="AH28" s="20">
        <f ca="1">SUMIF($F:Q,"美合南部",Q:Q)</f>
        <v>0</v>
      </c>
      <c r="AI28" s="20">
        <f ca="1">SUMIF($F:R,"美合南部",R:R)</f>
        <v>0</v>
      </c>
      <c r="AJ28" s="20">
        <f ca="1">SUMIF($F:S,"美合南部",S:S)</f>
        <v>0</v>
      </c>
      <c r="AK28" s="20">
        <f ca="1">SUMIF($F:T,"美合南部",T:T)</f>
        <v>0</v>
      </c>
      <c r="AL28" s="26"/>
    </row>
    <row r="29" spans="1:38" ht="15.5" customHeight="1">
      <c r="A29" s="3"/>
      <c r="B29" s="3"/>
      <c r="C29" s="3"/>
      <c r="D29" s="3"/>
      <c r="E29" s="3"/>
      <c r="F29" s="3"/>
      <c r="G29" s="5"/>
      <c r="H29" s="5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X29" s="26"/>
      <c r="Y29" s="18"/>
      <c r="Z29" s="24">
        <f>COUNTIF(F:F,"美合南部")</f>
        <v>0</v>
      </c>
      <c r="AA29" s="20">
        <f>Z29</f>
        <v>0</v>
      </c>
      <c r="AB29" s="20">
        <f t="shared" ref="AB29:AK29" si="14">AA29</f>
        <v>0</v>
      </c>
      <c r="AC29" s="20">
        <f t="shared" si="14"/>
        <v>0</v>
      </c>
      <c r="AD29" s="20">
        <f t="shared" si="14"/>
        <v>0</v>
      </c>
      <c r="AE29" s="20">
        <f t="shared" si="14"/>
        <v>0</v>
      </c>
      <c r="AF29" s="20">
        <f t="shared" si="14"/>
        <v>0</v>
      </c>
      <c r="AG29" s="20">
        <f t="shared" si="14"/>
        <v>0</v>
      </c>
      <c r="AH29" s="20">
        <f t="shared" si="14"/>
        <v>0</v>
      </c>
      <c r="AI29" s="20">
        <f t="shared" si="14"/>
        <v>0</v>
      </c>
      <c r="AJ29" s="20">
        <f t="shared" si="14"/>
        <v>0</v>
      </c>
      <c r="AK29" s="20">
        <f t="shared" si="14"/>
        <v>0</v>
      </c>
      <c r="AL29" s="26"/>
    </row>
    <row r="30" spans="1:38" ht="15.5" customHeight="1">
      <c r="A30" s="3"/>
      <c r="B30" s="3"/>
      <c r="C30" s="3"/>
      <c r="D30" s="3"/>
      <c r="E30" s="3"/>
      <c r="F30" s="3"/>
      <c r="G30" s="5"/>
      <c r="H30" s="5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X30" s="26"/>
      <c r="Y30" s="26"/>
      <c r="Z30" s="24" t="e">
        <f ca="1">Z28/Z29</f>
        <v>#DIV/0!</v>
      </c>
      <c r="AA30" s="24" t="e">
        <f t="shared" ref="AA30:AK30" ca="1" si="15">AA28/AA29</f>
        <v>#DIV/0!</v>
      </c>
      <c r="AB30" s="24" t="e">
        <f t="shared" ca="1" si="15"/>
        <v>#DIV/0!</v>
      </c>
      <c r="AC30" s="24" t="e">
        <f t="shared" ca="1" si="15"/>
        <v>#DIV/0!</v>
      </c>
      <c r="AD30" s="24" t="e">
        <f t="shared" ca="1" si="15"/>
        <v>#DIV/0!</v>
      </c>
      <c r="AE30" s="24" t="e">
        <f t="shared" ca="1" si="15"/>
        <v>#DIV/0!</v>
      </c>
      <c r="AF30" s="24" t="e">
        <f t="shared" ca="1" si="15"/>
        <v>#DIV/0!</v>
      </c>
      <c r="AG30" s="24" t="e">
        <f t="shared" ca="1" si="15"/>
        <v>#DIV/0!</v>
      </c>
      <c r="AH30" s="24" t="e">
        <f t="shared" ca="1" si="15"/>
        <v>#DIV/0!</v>
      </c>
      <c r="AI30" s="24" t="e">
        <f t="shared" ca="1" si="15"/>
        <v>#DIV/0!</v>
      </c>
      <c r="AJ30" s="24" t="e">
        <f t="shared" ca="1" si="15"/>
        <v>#DIV/0!</v>
      </c>
      <c r="AK30" s="24" t="e">
        <f t="shared" ca="1" si="15"/>
        <v>#DIV/0!</v>
      </c>
      <c r="AL30" s="20" t="str">
        <f>X28</f>
        <v>美合南部</v>
      </c>
    </row>
    <row r="31" spans="1:38" ht="15.5" customHeight="1">
      <c r="A31" s="3"/>
      <c r="B31" s="3"/>
      <c r="C31" s="3"/>
      <c r="D31" s="3"/>
      <c r="E31" s="3"/>
      <c r="F31" s="3"/>
      <c r="G31" s="5"/>
      <c r="H31" s="5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X31" s="26" t="s">
        <v>40</v>
      </c>
      <c r="Y31" s="26"/>
      <c r="Z31" s="20">
        <f ca="1">SUMIF($F:I,"矢作",I:I)</f>
        <v>0</v>
      </c>
      <c r="AA31" s="20">
        <f ca="1">SUMIF($F:J,"矢作",J:J)</f>
        <v>0</v>
      </c>
      <c r="AB31" s="20">
        <f ca="1">SUMIF($F:K,"矢作",K:K)</f>
        <v>0</v>
      </c>
      <c r="AC31" s="20">
        <f ca="1">SUMIF($F:L,"矢作",L:L)</f>
        <v>0</v>
      </c>
      <c r="AD31" s="20">
        <f ca="1">SUMIF($F:M,"矢作",M:M)</f>
        <v>0</v>
      </c>
      <c r="AE31" s="20">
        <f ca="1">SUMIF($F:N,"矢作",N:N)</f>
        <v>0</v>
      </c>
      <c r="AF31" s="20">
        <f ca="1">SUMIF($F:O,"矢作",O:O)</f>
        <v>0</v>
      </c>
      <c r="AG31" s="20">
        <f ca="1">SUMIF($F:P,"矢作",P:P)</f>
        <v>0</v>
      </c>
      <c r="AH31" s="20">
        <f ca="1">SUMIF($F:Q,"矢作",Q:Q)</f>
        <v>0</v>
      </c>
      <c r="AI31" s="20">
        <f ca="1">SUMIF($F:R,"矢作",R:R)</f>
        <v>0</v>
      </c>
      <c r="AJ31" s="20">
        <f ca="1">SUMIF($F:S,"矢作",S:S)</f>
        <v>0</v>
      </c>
      <c r="AK31" s="20">
        <f ca="1">SUMIF($F:T,"矢作",T:T)</f>
        <v>0</v>
      </c>
      <c r="AL31" s="26"/>
    </row>
    <row r="32" spans="1:38" ht="15.5" customHeight="1">
      <c r="A32" s="3"/>
      <c r="B32" s="3"/>
      <c r="C32" s="3"/>
      <c r="D32" s="3"/>
      <c r="E32" s="3"/>
      <c r="F32" s="3"/>
      <c r="G32" s="5"/>
      <c r="H32" s="5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X32" s="26"/>
      <c r="Y32" s="26"/>
      <c r="Z32" s="24">
        <f>COUNTIF(F:F,"矢作")</f>
        <v>0</v>
      </c>
      <c r="AA32" s="20">
        <f>Z32</f>
        <v>0</v>
      </c>
      <c r="AB32" s="20">
        <f t="shared" ref="AB32:AK32" si="16">AA32</f>
        <v>0</v>
      </c>
      <c r="AC32" s="20">
        <f t="shared" si="16"/>
        <v>0</v>
      </c>
      <c r="AD32" s="20">
        <f t="shared" si="16"/>
        <v>0</v>
      </c>
      <c r="AE32" s="20">
        <f t="shared" si="16"/>
        <v>0</v>
      </c>
      <c r="AF32" s="20">
        <f t="shared" si="16"/>
        <v>0</v>
      </c>
      <c r="AG32" s="20">
        <f t="shared" si="16"/>
        <v>0</v>
      </c>
      <c r="AH32" s="20">
        <f t="shared" si="16"/>
        <v>0</v>
      </c>
      <c r="AI32" s="20">
        <f t="shared" si="16"/>
        <v>0</v>
      </c>
      <c r="AJ32" s="20">
        <f t="shared" si="16"/>
        <v>0</v>
      </c>
      <c r="AK32" s="20">
        <f t="shared" si="16"/>
        <v>0</v>
      </c>
      <c r="AL32" s="26"/>
    </row>
    <row r="33" spans="1:38" ht="15.5" customHeight="1">
      <c r="A33" s="3"/>
      <c r="B33" s="3"/>
      <c r="C33" s="3"/>
      <c r="D33" s="3"/>
      <c r="E33" s="3"/>
      <c r="F33" s="3"/>
      <c r="G33" s="5"/>
      <c r="H33" s="5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X33" s="26"/>
      <c r="Y33" s="26"/>
      <c r="Z33" s="24" t="e">
        <f ca="1">Z31/Z32</f>
        <v>#DIV/0!</v>
      </c>
      <c r="AA33" s="24" t="e">
        <f t="shared" ref="AA33:AK33" ca="1" si="17">AA31/AA32</f>
        <v>#DIV/0!</v>
      </c>
      <c r="AB33" s="24" t="e">
        <f t="shared" ca="1" si="17"/>
        <v>#DIV/0!</v>
      </c>
      <c r="AC33" s="24" t="e">
        <f t="shared" ca="1" si="17"/>
        <v>#DIV/0!</v>
      </c>
      <c r="AD33" s="24" t="e">
        <f t="shared" ca="1" si="17"/>
        <v>#DIV/0!</v>
      </c>
      <c r="AE33" s="24" t="e">
        <f t="shared" ca="1" si="17"/>
        <v>#DIV/0!</v>
      </c>
      <c r="AF33" s="24" t="e">
        <f t="shared" ca="1" si="17"/>
        <v>#DIV/0!</v>
      </c>
      <c r="AG33" s="24" t="e">
        <f t="shared" ca="1" si="17"/>
        <v>#DIV/0!</v>
      </c>
      <c r="AH33" s="24" t="e">
        <f t="shared" ca="1" si="17"/>
        <v>#DIV/0!</v>
      </c>
      <c r="AI33" s="24" t="e">
        <f t="shared" ca="1" si="17"/>
        <v>#DIV/0!</v>
      </c>
      <c r="AJ33" s="24" t="e">
        <f t="shared" ca="1" si="17"/>
        <v>#DIV/0!</v>
      </c>
      <c r="AK33" s="24" t="e">
        <f t="shared" ca="1" si="17"/>
        <v>#DIV/0!</v>
      </c>
      <c r="AL33" s="20" t="str">
        <f>X31</f>
        <v>矢作</v>
      </c>
    </row>
    <row r="34" spans="1:38" ht="15.5" customHeight="1">
      <c r="A34" s="3"/>
      <c r="B34" s="3"/>
      <c r="C34" s="3"/>
      <c r="D34" s="3"/>
      <c r="E34" s="3"/>
      <c r="F34" s="3"/>
      <c r="G34" s="5"/>
      <c r="H34" s="5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X34" s="26" t="s">
        <v>34</v>
      </c>
      <c r="Y34" s="26"/>
      <c r="Z34" s="20">
        <f ca="1">SUMIF($F:I,"戸崎",I:I)</f>
        <v>0</v>
      </c>
      <c r="AA34" s="20">
        <f ca="1">SUMIF($F:J,"戸崎",J:J)</f>
        <v>0</v>
      </c>
      <c r="AB34" s="20">
        <f ca="1">SUMIF($F:K,"戸崎",K:K)</f>
        <v>0</v>
      </c>
      <c r="AC34" s="20">
        <f ca="1">SUMIF($F:L,"戸崎",L:L)</f>
        <v>0</v>
      </c>
      <c r="AD34" s="20">
        <f ca="1">SUMIF($F:M,"戸崎",M:M)</f>
        <v>0</v>
      </c>
      <c r="AE34" s="20">
        <f ca="1">SUMIF($F:N,"戸崎",N:N)</f>
        <v>0</v>
      </c>
      <c r="AF34" s="20">
        <f ca="1">SUMIF($F:O,"戸崎",O:O)</f>
        <v>0</v>
      </c>
      <c r="AG34" s="20">
        <f ca="1">SUMIF($F:P,"戸崎",P:P)</f>
        <v>0</v>
      </c>
      <c r="AH34" s="20">
        <f ca="1">SUMIF($F:Q,"戸崎",Q:Q)</f>
        <v>0</v>
      </c>
      <c r="AI34" s="20">
        <f ca="1">SUMIF($F:R,"戸崎",R:R)</f>
        <v>0</v>
      </c>
      <c r="AJ34" s="20">
        <f ca="1">SUMIF($F:S,"戸崎",S:S)</f>
        <v>0</v>
      </c>
      <c r="AK34" s="20">
        <f ca="1">SUMIF($F:T,"戸崎",T:T)</f>
        <v>0</v>
      </c>
      <c r="AL34" s="26"/>
    </row>
    <row r="35" spans="1:38" ht="15.5" customHeight="1">
      <c r="A35" s="3"/>
      <c r="B35" s="3"/>
      <c r="C35" s="3"/>
      <c r="D35" s="3"/>
      <c r="E35" s="3"/>
      <c r="F35" s="3"/>
      <c r="G35" s="5"/>
      <c r="H35" s="5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X35" s="26"/>
      <c r="Y35" s="26"/>
      <c r="Z35" s="24">
        <f>COUNTIF(F:F,"戸崎")</f>
        <v>1</v>
      </c>
      <c r="AA35" s="20">
        <f>Z35</f>
        <v>1</v>
      </c>
      <c r="AB35" s="20">
        <f t="shared" ref="AB35:AK35" si="18">AA35</f>
        <v>1</v>
      </c>
      <c r="AC35" s="20">
        <f t="shared" si="18"/>
        <v>1</v>
      </c>
      <c r="AD35" s="20">
        <f t="shared" si="18"/>
        <v>1</v>
      </c>
      <c r="AE35" s="20">
        <f t="shared" si="18"/>
        <v>1</v>
      </c>
      <c r="AF35" s="20">
        <f t="shared" si="18"/>
        <v>1</v>
      </c>
      <c r="AG35" s="20">
        <f t="shared" si="18"/>
        <v>1</v>
      </c>
      <c r="AH35" s="20">
        <f t="shared" si="18"/>
        <v>1</v>
      </c>
      <c r="AI35" s="20">
        <f t="shared" si="18"/>
        <v>1</v>
      </c>
      <c r="AJ35" s="20">
        <f t="shared" si="18"/>
        <v>1</v>
      </c>
      <c r="AK35" s="20">
        <f t="shared" si="18"/>
        <v>1</v>
      </c>
      <c r="AL35" s="26"/>
    </row>
    <row r="36" spans="1:38" ht="15.5" customHeight="1">
      <c r="A36" s="3"/>
      <c r="B36" s="3"/>
      <c r="C36" s="3"/>
      <c r="D36" s="3"/>
      <c r="E36" s="3"/>
      <c r="F36" s="3"/>
      <c r="G36" s="5"/>
      <c r="H36" s="5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X36" s="26"/>
      <c r="Y36" s="26"/>
      <c r="Z36" s="24">
        <f ca="1">Z34/Z35</f>
        <v>0</v>
      </c>
      <c r="AA36" s="24">
        <f t="shared" ref="AA36:AK36" ca="1" si="19">AA34/AA35</f>
        <v>0</v>
      </c>
      <c r="AB36" s="24">
        <f t="shared" ca="1" si="19"/>
        <v>0</v>
      </c>
      <c r="AC36" s="24">
        <f t="shared" ca="1" si="19"/>
        <v>0</v>
      </c>
      <c r="AD36" s="24">
        <f t="shared" ca="1" si="19"/>
        <v>0</v>
      </c>
      <c r="AE36" s="24">
        <f t="shared" ca="1" si="19"/>
        <v>0</v>
      </c>
      <c r="AF36" s="24">
        <f t="shared" ca="1" si="19"/>
        <v>0</v>
      </c>
      <c r="AG36" s="24">
        <f t="shared" ca="1" si="19"/>
        <v>0</v>
      </c>
      <c r="AH36" s="24">
        <f t="shared" ca="1" si="19"/>
        <v>0</v>
      </c>
      <c r="AI36" s="24">
        <f t="shared" ca="1" si="19"/>
        <v>0</v>
      </c>
      <c r="AJ36" s="24">
        <f t="shared" ca="1" si="19"/>
        <v>0</v>
      </c>
      <c r="AK36" s="24">
        <f t="shared" ca="1" si="19"/>
        <v>0</v>
      </c>
      <c r="AL36" s="20" t="str">
        <f>X34</f>
        <v>戸崎</v>
      </c>
    </row>
    <row r="37" spans="1:38" ht="15.5" customHeight="1">
      <c r="A37" s="3"/>
      <c r="B37" s="3"/>
      <c r="C37" s="3"/>
      <c r="D37" s="3"/>
      <c r="E37" s="3"/>
      <c r="F37" s="3"/>
      <c r="G37" s="5"/>
      <c r="H37" s="5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X37" s="26" t="s">
        <v>22</v>
      </c>
      <c r="Y37" s="26"/>
      <c r="Z37" s="20">
        <f ca="1">SUMIF($F:I,"羽根",I:I)</f>
        <v>0</v>
      </c>
      <c r="AA37" s="20">
        <f ca="1">SUMIF($F:J,"羽根",J:J)</f>
        <v>0</v>
      </c>
      <c r="AB37" s="20">
        <f ca="1">SUMIF($F:K,"羽根",K:K)</f>
        <v>0</v>
      </c>
      <c r="AC37" s="20">
        <f ca="1">SUMIF($F:L,"羽根",L:L)</f>
        <v>0</v>
      </c>
      <c r="AD37" s="20">
        <f ca="1">SUMIF($F:M,"羽根",M:M)</f>
        <v>0</v>
      </c>
      <c r="AE37" s="20">
        <f ca="1">SUMIF($F:N,"羽根",N:N)</f>
        <v>0</v>
      </c>
      <c r="AF37" s="20">
        <f ca="1">SUMIF($F:O,"羽根",O:O)</f>
        <v>0</v>
      </c>
      <c r="AG37" s="20">
        <f ca="1">SUMIF($F:P,"羽根",P:P)</f>
        <v>0</v>
      </c>
      <c r="AH37" s="20">
        <f ca="1">SUMIF($F:Q,"羽根",Q:Q)</f>
        <v>0</v>
      </c>
      <c r="AI37" s="20">
        <f ca="1">SUMIF($F:R,"羽根",R:R)</f>
        <v>0</v>
      </c>
      <c r="AJ37" s="20">
        <f ca="1">SUMIF($F:S,"羽根",S:S)</f>
        <v>0</v>
      </c>
      <c r="AK37" s="20">
        <f ca="1">SUMIF($F:T,"羽根",T:T)</f>
        <v>0</v>
      </c>
      <c r="AL37" s="26"/>
    </row>
    <row r="38" spans="1:38" ht="15.5" customHeight="1">
      <c r="A38" s="3"/>
      <c r="B38" s="3"/>
      <c r="C38" s="1"/>
      <c r="D38" s="1"/>
      <c r="E38" s="1"/>
      <c r="F38" s="1"/>
      <c r="G38" s="5"/>
      <c r="H38" s="5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X38" s="26"/>
      <c r="Y38" s="26"/>
      <c r="Z38" s="24">
        <f>COUNTIF(F:F,"羽根")</f>
        <v>1</v>
      </c>
      <c r="AA38" s="20">
        <f>Z38</f>
        <v>1</v>
      </c>
      <c r="AB38" s="20">
        <f t="shared" ref="AB38:AK38" si="20">AA38</f>
        <v>1</v>
      </c>
      <c r="AC38" s="20">
        <f t="shared" si="20"/>
        <v>1</v>
      </c>
      <c r="AD38" s="20">
        <f t="shared" si="20"/>
        <v>1</v>
      </c>
      <c r="AE38" s="20">
        <f t="shared" si="20"/>
        <v>1</v>
      </c>
      <c r="AF38" s="20">
        <f t="shared" si="20"/>
        <v>1</v>
      </c>
      <c r="AG38" s="20">
        <f t="shared" si="20"/>
        <v>1</v>
      </c>
      <c r="AH38" s="20">
        <f t="shared" si="20"/>
        <v>1</v>
      </c>
      <c r="AI38" s="20">
        <f t="shared" si="20"/>
        <v>1</v>
      </c>
      <c r="AJ38" s="20">
        <f t="shared" si="20"/>
        <v>1</v>
      </c>
      <c r="AK38" s="20">
        <f t="shared" si="20"/>
        <v>1</v>
      </c>
      <c r="AL38" s="26"/>
    </row>
    <row r="39" spans="1:38" ht="15.5" customHeight="1">
      <c r="A39" s="3"/>
      <c r="B39" s="3"/>
      <c r="C39" s="3"/>
      <c r="D39" s="3"/>
      <c r="E39" s="3"/>
      <c r="F39" s="3"/>
      <c r="G39" s="5"/>
      <c r="H39" s="5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X39" s="26"/>
      <c r="Y39" s="26"/>
      <c r="Z39" s="24">
        <f ca="1">Z37/Z38</f>
        <v>0</v>
      </c>
      <c r="AA39" s="24">
        <f t="shared" ref="AA39:AK39" ca="1" si="21">AA37/AA38</f>
        <v>0</v>
      </c>
      <c r="AB39" s="24">
        <f t="shared" ca="1" si="21"/>
        <v>0</v>
      </c>
      <c r="AC39" s="24">
        <f t="shared" ca="1" si="21"/>
        <v>0</v>
      </c>
      <c r="AD39" s="24">
        <f t="shared" ca="1" si="21"/>
        <v>0</v>
      </c>
      <c r="AE39" s="24">
        <f t="shared" ca="1" si="21"/>
        <v>0</v>
      </c>
      <c r="AF39" s="24">
        <f t="shared" ca="1" si="21"/>
        <v>0</v>
      </c>
      <c r="AG39" s="24">
        <f t="shared" ca="1" si="21"/>
        <v>0</v>
      </c>
      <c r="AH39" s="24">
        <f t="shared" ca="1" si="21"/>
        <v>0</v>
      </c>
      <c r="AI39" s="24">
        <f t="shared" ca="1" si="21"/>
        <v>0</v>
      </c>
      <c r="AJ39" s="24">
        <f t="shared" ca="1" si="21"/>
        <v>0</v>
      </c>
      <c r="AK39" s="24">
        <f t="shared" ca="1" si="21"/>
        <v>0</v>
      </c>
      <c r="AL39" s="20" t="str">
        <f>X37</f>
        <v>羽根</v>
      </c>
    </row>
    <row r="40" spans="1:38" ht="15.5" customHeight="1">
      <c r="A40" s="3"/>
      <c r="B40" s="3"/>
      <c r="C40" s="3"/>
      <c r="D40" s="3"/>
      <c r="E40" s="3"/>
      <c r="F40" s="3"/>
      <c r="G40" s="5"/>
      <c r="H40" s="5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X40" s="26" t="s">
        <v>41</v>
      </c>
      <c r="Y40" s="26"/>
      <c r="Z40" s="20">
        <f ca="1">SUMIF($F:I,"針崎",I:I)</f>
        <v>0</v>
      </c>
      <c r="AA40" s="20">
        <f ca="1">SUMIF($F:J,"針崎",J:J)</f>
        <v>0</v>
      </c>
      <c r="AB40" s="20">
        <f ca="1">SUMIF($F:K,"針崎",K:K)</f>
        <v>0</v>
      </c>
      <c r="AC40" s="20">
        <f ca="1">SUMIF($F:L,"針崎",L:L)</f>
        <v>0</v>
      </c>
      <c r="AD40" s="20">
        <f ca="1">SUMIF($F:M,"針崎",M:M)</f>
        <v>0</v>
      </c>
      <c r="AE40" s="20">
        <f ca="1">SUMIF($F:N,"針崎",N:N)</f>
        <v>0</v>
      </c>
      <c r="AF40" s="20">
        <f ca="1">SUMIF($F:O,"針崎",O:O)</f>
        <v>0</v>
      </c>
      <c r="AG40" s="20">
        <f ca="1">SUMIF($F:P,"針崎",P:P)</f>
        <v>0</v>
      </c>
      <c r="AH40" s="20">
        <f ca="1">SUMIF($F:Q,"針崎",Q:Q)</f>
        <v>0</v>
      </c>
      <c r="AI40" s="20">
        <f ca="1">SUMIF($F:R,"針崎",R:R)</f>
        <v>0</v>
      </c>
      <c r="AJ40" s="20">
        <f ca="1">SUMIF($F:S,"針崎",S:S)</f>
        <v>0</v>
      </c>
      <c r="AK40" s="20">
        <f ca="1">SUMIF($F:T,"針崎",T:T)</f>
        <v>0</v>
      </c>
      <c r="AL40" s="26"/>
    </row>
    <row r="41" spans="1:38" ht="15.5" customHeight="1">
      <c r="A41" s="3"/>
      <c r="B41" s="3"/>
      <c r="C41" s="3"/>
      <c r="D41" s="3"/>
      <c r="E41" s="3"/>
      <c r="F41" s="3"/>
      <c r="G41" s="5"/>
      <c r="H41" s="5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X41" s="26"/>
      <c r="Y41" s="26"/>
      <c r="Z41" s="24">
        <f>COUNTIF(F:F,"針崎")</f>
        <v>0</v>
      </c>
      <c r="AA41" s="20">
        <f>Z41</f>
        <v>0</v>
      </c>
      <c r="AB41" s="20">
        <f t="shared" ref="AB41:AK41" si="22">AA41</f>
        <v>0</v>
      </c>
      <c r="AC41" s="20">
        <f t="shared" si="22"/>
        <v>0</v>
      </c>
      <c r="AD41" s="20">
        <f t="shared" si="22"/>
        <v>0</v>
      </c>
      <c r="AE41" s="20">
        <f t="shared" si="22"/>
        <v>0</v>
      </c>
      <c r="AF41" s="20">
        <f t="shared" si="22"/>
        <v>0</v>
      </c>
      <c r="AG41" s="20">
        <f t="shared" si="22"/>
        <v>0</v>
      </c>
      <c r="AH41" s="20">
        <f t="shared" si="22"/>
        <v>0</v>
      </c>
      <c r="AI41" s="20">
        <f t="shared" si="22"/>
        <v>0</v>
      </c>
      <c r="AJ41" s="20">
        <f t="shared" si="22"/>
        <v>0</v>
      </c>
      <c r="AK41" s="20">
        <f t="shared" si="22"/>
        <v>0</v>
      </c>
      <c r="AL41" s="26"/>
    </row>
    <row r="42" spans="1:38" ht="15.5" customHeight="1">
      <c r="A42" s="3"/>
      <c r="B42" s="3"/>
      <c r="C42" s="3"/>
      <c r="D42" s="3"/>
      <c r="E42" s="3"/>
      <c r="F42" s="3"/>
      <c r="G42" s="5"/>
      <c r="H42" s="5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X42" s="26"/>
      <c r="Y42" s="26"/>
      <c r="Z42" s="24" t="e">
        <f ca="1">Z40/Z41</f>
        <v>#DIV/0!</v>
      </c>
      <c r="AA42" s="24" t="e">
        <f t="shared" ref="AA42:AK42" ca="1" si="23">AA40/AA41</f>
        <v>#DIV/0!</v>
      </c>
      <c r="AB42" s="24" t="e">
        <f t="shared" ca="1" si="23"/>
        <v>#DIV/0!</v>
      </c>
      <c r="AC42" s="24" t="e">
        <f t="shared" ca="1" si="23"/>
        <v>#DIV/0!</v>
      </c>
      <c r="AD42" s="24" t="e">
        <f t="shared" ca="1" si="23"/>
        <v>#DIV/0!</v>
      </c>
      <c r="AE42" s="24" t="e">
        <f t="shared" ca="1" si="23"/>
        <v>#DIV/0!</v>
      </c>
      <c r="AF42" s="24" t="e">
        <f t="shared" ca="1" si="23"/>
        <v>#DIV/0!</v>
      </c>
      <c r="AG42" s="24" t="e">
        <f t="shared" ca="1" si="23"/>
        <v>#DIV/0!</v>
      </c>
      <c r="AH42" s="24" t="e">
        <f t="shared" ca="1" si="23"/>
        <v>#DIV/0!</v>
      </c>
      <c r="AI42" s="24" t="e">
        <f t="shared" ca="1" si="23"/>
        <v>#DIV/0!</v>
      </c>
      <c r="AJ42" s="24" t="e">
        <f t="shared" ca="1" si="23"/>
        <v>#DIV/0!</v>
      </c>
      <c r="AK42" s="24" t="e">
        <f t="shared" ca="1" si="23"/>
        <v>#DIV/0!</v>
      </c>
      <c r="AL42" s="20" t="str">
        <f>X40</f>
        <v>針崎</v>
      </c>
    </row>
    <row r="43" spans="1:38" ht="15.5" customHeight="1">
      <c r="A43" s="4"/>
      <c r="B43" s="4"/>
      <c r="C43" s="3"/>
      <c r="D43" s="4"/>
      <c r="E43" s="4"/>
      <c r="F43" s="4"/>
      <c r="G43" s="6"/>
      <c r="H43" s="6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X43" s="26" t="s">
        <v>42</v>
      </c>
      <c r="Y43" s="26"/>
      <c r="Z43" s="20">
        <f ca="1">SUMIF($F:I,"上地台",I:I)</f>
        <v>0</v>
      </c>
      <c r="AA43" s="20">
        <f ca="1">SUMIF($F:J,"上地台",J:J)</f>
        <v>0</v>
      </c>
      <c r="AB43" s="20">
        <f ca="1">SUMIF($F:K,"上地台",K:K)</f>
        <v>0</v>
      </c>
      <c r="AC43" s="20">
        <f ca="1">SUMIF($F:L,"上地台",L:L)</f>
        <v>0</v>
      </c>
      <c r="AD43" s="20">
        <f ca="1">SUMIF($F:M,"上地台",M:M)</f>
        <v>0</v>
      </c>
      <c r="AE43" s="20">
        <f ca="1">SUMIF($F:N,"上地台",N:N)</f>
        <v>0</v>
      </c>
      <c r="AF43" s="20">
        <f ca="1">SUMIF($F:O,"上地台",O:O)</f>
        <v>0</v>
      </c>
      <c r="AG43" s="20">
        <f ca="1">SUMIF($F:P,"上地台",P:P)</f>
        <v>0</v>
      </c>
      <c r="AH43" s="20">
        <f ca="1">SUMIF($F:Q,"上地台",Q:Q)</f>
        <v>0</v>
      </c>
      <c r="AI43" s="20">
        <f ca="1">SUMIF($F:R,"上地台",R:R)</f>
        <v>0</v>
      </c>
      <c r="AJ43" s="20">
        <f ca="1">SUMIF($F:S,"上地台",S:S)</f>
        <v>0</v>
      </c>
      <c r="AK43" s="20">
        <f ca="1">SUMIF($F:T,"上地台",T:T)</f>
        <v>0</v>
      </c>
      <c r="AL43" s="26"/>
    </row>
    <row r="44" spans="1:38" ht="15.5" customHeight="1">
      <c r="A44" s="3"/>
      <c r="B44" s="3"/>
      <c r="C44" s="3"/>
      <c r="D44" s="4"/>
      <c r="E44" s="4"/>
      <c r="F44" s="4"/>
      <c r="G44" s="6"/>
      <c r="H44" s="5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X44" s="26"/>
      <c r="Y44" s="26"/>
      <c r="Z44" s="24">
        <f>COUNTIF(F:F,"上地台")</f>
        <v>0</v>
      </c>
      <c r="AA44" s="20">
        <f>Z44</f>
        <v>0</v>
      </c>
      <c r="AB44" s="20">
        <f t="shared" ref="AB44:AK44" si="24">AA44</f>
        <v>0</v>
      </c>
      <c r="AC44" s="20">
        <f t="shared" si="24"/>
        <v>0</v>
      </c>
      <c r="AD44" s="20">
        <f t="shared" si="24"/>
        <v>0</v>
      </c>
      <c r="AE44" s="20">
        <f t="shared" si="24"/>
        <v>0</v>
      </c>
      <c r="AF44" s="20">
        <f t="shared" si="24"/>
        <v>0</v>
      </c>
      <c r="AG44" s="20">
        <f t="shared" si="24"/>
        <v>0</v>
      </c>
      <c r="AH44" s="20">
        <f t="shared" si="24"/>
        <v>0</v>
      </c>
      <c r="AI44" s="20">
        <f t="shared" si="24"/>
        <v>0</v>
      </c>
      <c r="AJ44" s="20">
        <f t="shared" si="24"/>
        <v>0</v>
      </c>
      <c r="AK44" s="20">
        <f t="shared" si="24"/>
        <v>0</v>
      </c>
      <c r="AL44" s="26"/>
    </row>
    <row r="45" spans="1:38" ht="15.5" customHeight="1">
      <c r="A45" s="3"/>
      <c r="B45" s="3"/>
      <c r="C45" s="3"/>
      <c r="D45" s="4"/>
      <c r="E45" s="4"/>
      <c r="F45" s="4"/>
      <c r="G45" s="6"/>
      <c r="H45" s="5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X45" s="26"/>
      <c r="Y45" s="26"/>
      <c r="Z45" s="24" t="e">
        <f ca="1">Z43/Z44</f>
        <v>#DIV/0!</v>
      </c>
      <c r="AA45" s="24" t="e">
        <f t="shared" ref="AA45:AK45" ca="1" si="25">AA43/AA44</f>
        <v>#DIV/0!</v>
      </c>
      <c r="AB45" s="24" t="e">
        <f t="shared" ca="1" si="25"/>
        <v>#DIV/0!</v>
      </c>
      <c r="AC45" s="24" t="e">
        <f t="shared" ca="1" si="25"/>
        <v>#DIV/0!</v>
      </c>
      <c r="AD45" s="24" t="e">
        <f t="shared" ca="1" si="25"/>
        <v>#DIV/0!</v>
      </c>
      <c r="AE45" s="24" t="e">
        <f t="shared" ca="1" si="25"/>
        <v>#DIV/0!</v>
      </c>
      <c r="AF45" s="24" t="e">
        <f t="shared" ca="1" si="25"/>
        <v>#DIV/0!</v>
      </c>
      <c r="AG45" s="24" t="e">
        <f t="shared" ca="1" si="25"/>
        <v>#DIV/0!</v>
      </c>
      <c r="AH45" s="24" t="e">
        <f t="shared" ca="1" si="25"/>
        <v>#DIV/0!</v>
      </c>
      <c r="AI45" s="24" t="e">
        <f t="shared" ca="1" si="25"/>
        <v>#DIV/0!</v>
      </c>
      <c r="AJ45" s="24" t="e">
        <f t="shared" ca="1" si="25"/>
        <v>#DIV/0!</v>
      </c>
      <c r="AK45" s="24" t="e">
        <f t="shared" ca="1" si="25"/>
        <v>#DIV/0!</v>
      </c>
      <c r="AL45" s="20" t="str">
        <f>X43</f>
        <v>上地台</v>
      </c>
    </row>
    <row r="46" spans="1:38" ht="15.5" customHeight="1">
      <c r="A46" s="3"/>
      <c r="B46" s="3"/>
      <c r="C46" s="3"/>
      <c r="D46" s="4"/>
      <c r="E46" s="4"/>
      <c r="F46" s="4"/>
      <c r="G46" s="6"/>
      <c r="H46" s="5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X46" s="15" t="s">
        <v>38</v>
      </c>
      <c r="Z46" s="20">
        <f ca="1">SUMIF($F:I,"若松東",I:I)</f>
        <v>0</v>
      </c>
      <c r="AA46" s="20">
        <f ca="1">SUMIF($F:J,"若松東",J:J)</f>
        <v>0</v>
      </c>
      <c r="AB46" s="20">
        <f ca="1">SUMIF($F:K,"若松東",K:K)</f>
        <v>0</v>
      </c>
      <c r="AC46" s="20">
        <f ca="1">SUMIF($F:L,"若松東",L:L)</f>
        <v>0</v>
      </c>
      <c r="AD46" s="20">
        <f ca="1">SUMIF($F:M,"若松東",M:M)</f>
        <v>0</v>
      </c>
      <c r="AE46" s="20">
        <f ca="1">SUMIF($F:N,"若松東",N:N)</f>
        <v>0</v>
      </c>
      <c r="AF46" s="20">
        <f ca="1">SUMIF($F:O,"若松東",O:O)</f>
        <v>0</v>
      </c>
      <c r="AG46" s="20">
        <f ca="1">SUMIF($F:P,"若松東",P:P)</f>
        <v>0</v>
      </c>
      <c r="AH46" s="20">
        <f ca="1">SUMIF($F:Q,"若松東",Q:Q)</f>
        <v>0</v>
      </c>
      <c r="AI46" s="20">
        <f ca="1">SUMIF($F:R,"若松東",R:R)</f>
        <v>0</v>
      </c>
      <c r="AJ46" s="20">
        <f ca="1">SUMIF($F:S,"若松東",S:S)</f>
        <v>0</v>
      </c>
      <c r="AK46" s="20">
        <f ca="1">SUMIF($F:T,"若松東",T:T)</f>
        <v>0</v>
      </c>
    </row>
    <row r="47" spans="1:38" ht="15.5" customHeight="1">
      <c r="A47" s="3"/>
      <c r="B47" s="3"/>
      <c r="C47" s="3"/>
      <c r="D47" s="4"/>
      <c r="E47" s="4"/>
      <c r="F47" s="4"/>
      <c r="G47" s="6"/>
      <c r="H47" s="5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Z47" s="24">
        <f>COUNTIF(F:F,"若松東")</f>
        <v>0</v>
      </c>
      <c r="AA47" s="20">
        <f>Z47</f>
        <v>0</v>
      </c>
      <c r="AB47" s="20">
        <f t="shared" ref="AB47:AK47" si="26">AA47</f>
        <v>0</v>
      </c>
      <c r="AC47" s="20">
        <f t="shared" si="26"/>
        <v>0</v>
      </c>
      <c r="AD47" s="20">
        <f t="shared" si="26"/>
        <v>0</v>
      </c>
      <c r="AE47" s="20">
        <f t="shared" si="26"/>
        <v>0</v>
      </c>
      <c r="AF47" s="20">
        <f t="shared" si="26"/>
        <v>0</v>
      </c>
      <c r="AG47" s="20">
        <f t="shared" si="26"/>
        <v>0</v>
      </c>
      <c r="AH47" s="20">
        <f t="shared" si="26"/>
        <v>0</v>
      </c>
      <c r="AI47" s="20">
        <f t="shared" si="26"/>
        <v>0</v>
      </c>
      <c r="AJ47" s="20">
        <f t="shared" si="26"/>
        <v>0</v>
      </c>
      <c r="AK47" s="20">
        <f t="shared" si="26"/>
        <v>0</v>
      </c>
    </row>
    <row r="48" spans="1:38" ht="15.5" customHeight="1">
      <c r="A48" s="3"/>
      <c r="B48" s="3"/>
      <c r="C48" s="3"/>
      <c r="D48" s="3"/>
      <c r="E48" s="3"/>
      <c r="F48" s="3"/>
      <c r="G48" s="5"/>
      <c r="H48" s="5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Z48" s="24" t="e">
        <f ca="1">Z46/Z47</f>
        <v>#DIV/0!</v>
      </c>
      <c r="AA48" s="24" t="e">
        <f t="shared" ref="AA48:AK48" ca="1" si="27">AA46/AA47</f>
        <v>#DIV/0!</v>
      </c>
      <c r="AB48" s="24" t="e">
        <f t="shared" ca="1" si="27"/>
        <v>#DIV/0!</v>
      </c>
      <c r="AC48" s="24" t="e">
        <f t="shared" ca="1" si="27"/>
        <v>#DIV/0!</v>
      </c>
      <c r="AD48" s="24" t="e">
        <f t="shared" ca="1" si="27"/>
        <v>#DIV/0!</v>
      </c>
      <c r="AE48" s="24" t="e">
        <f t="shared" ca="1" si="27"/>
        <v>#DIV/0!</v>
      </c>
      <c r="AF48" s="24" t="e">
        <f t="shared" ca="1" si="27"/>
        <v>#DIV/0!</v>
      </c>
      <c r="AG48" s="24" t="e">
        <f t="shared" ca="1" si="27"/>
        <v>#DIV/0!</v>
      </c>
      <c r="AH48" s="24" t="e">
        <f t="shared" ca="1" si="27"/>
        <v>#DIV/0!</v>
      </c>
      <c r="AI48" s="24" t="e">
        <f t="shared" ca="1" si="27"/>
        <v>#DIV/0!</v>
      </c>
      <c r="AJ48" s="24" t="e">
        <f t="shared" ca="1" si="27"/>
        <v>#DIV/0!</v>
      </c>
      <c r="AK48" s="24" t="e">
        <f t="shared" ca="1" si="27"/>
        <v>#DIV/0!</v>
      </c>
      <c r="AL48" s="20" t="str">
        <f>X46</f>
        <v>若松東</v>
      </c>
    </row>
    <row r="49" spans="1:38" ht="15.5" customHeight="1">
      <c r="A49" s="3"/>
      <c r="B49" s="3"/>
      <c r="C49" s="3"/>
      <c r="D49" s="3"/>
      <c r="E49" s="3"/>
      <c r="F49" s="3"/>
      <c r="G49" s="5"/>
      <c r="H49" s="5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X49" s="27" t="s">
        <v>31</v>
      </c>
      <c r="Z49" s="20">
        <f ca="1">SUMIF($F:I,"光ヶ丘",I:I)</f>
        <v>0</v>
      </c>
      <c r="AA49" s="20">
        <f ca="1">SUMIF($F:J,"光ヶ丘",J:J)</f>
        <v>0</v>
      </c>
      <c r="AB49" s="20">
        <f ca="1">SUMIF($F:K,"光ヶ丘",K:K)</f>
        <v>0</v>
      </c>
      <c r="AC49" s="20">
        <f ca="1">SUMIF($F:L,"光ヶ丘",L:L)</f>
        <v>0</v>
      </c>
      <c r="AD49" s="20">
        <f ca="1">SUMIF($F:M,"光ヶ丘",M:M)</f>
        <v>0</v>
      </c>
      <c r="AE49" s="20">
        <f ca="1">SUMIF($F:N,"光ヶ丘",N:N)</f>
        <v>0</v>
      </c>
      <c r="AF49" s="20">
        <f ca="1">SUMIF($F:O,"光ヶ丘",O:O)</f>
        <v>0</v>
      </c>
      <c r="AG49" s="20">
        <f ca="1">SUMIF($F:P,"光ヶ丘",P:P)</f>
        <v>0</v>
      </c>
      <c r="AH49" s="20">
        <f ca="1">SUMIF($F:Q,"光ヶ丘",Q:Q)</f>
        <v>0</v>
      </c>
      <c r="AI49" s="20">
        <f ca="1">SUMIF($F:R,"光ヶ丘",R:R)</f>
        <v>0</v>
      </c>
      <c r="AJ49" s="20">
        <f ca="1">SUMIF($F:S,"光ヶ丘",S:S)</f>
        <v>0</v>
      </c>
      <c r="AK49" s="20">
        <f ca="1">SUMIF($F:T,"光ヶ丘",T:T)</f>
        <v>0</v>
      </c>
      <c r="AL49" s="27"/>
    </row>
    <row r="50" spans="1:38" ht="15.5" customHeight="1">
      <c r="A50" s="3"/>
      <c r="B50" s="3"/>
      <c r="C50" s="3"/>
      <c r="D50" s="3"/>
      <c r="E50" s="3"/>
      <c r="F50" s="3"/>
      <c r="G50" s="5"/>
      <c r="H50" s="5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Z50" s="24">
        <f>COUNTIF(F:F,"光ヶ丘")</f>
        <v>0</v>
      </c>
      <c r="AA50" s="20">
        <f>Z50</f>
        <v>0</v>
      </c>
      <c r="AB50" s="20">
        <f t="shared" ref="AB50:AK50" si="28">AA50</f>
        <v>0</v>
      </c>
      <c r="AC50" s="20">
        <f t="shared" si="28"/>
        <v>0</v>
      </c>
      <c r="AD50" s="20">
        <f t="shared" si="28"/>
        <v>0</v>
      </c>
      <c r="AE50" s="20">
        <f t="shared" si="28"/>
        <v>0</v>
      </c>
      <c r="AF50" s="20">
        <f t="shared" si="28"/>
        <v>0</v>
      </c>
      <c r="AG50" s="20">
        <f t="shared" si="28"/>
        <v>0</v>
      </c>
      <c r="AH50" s="20">
        <f t="shared" si="28"/>
        <v>0</v>
      </c>
      <c r="AI50" s="20">
        <f t="shared" si="28"/>
        <v>0</v>
      </c>
      <c r="AJ50" s="20">
        <f t="shared" si="28"/>
        <v>0</v>
      </c>
      <c r="AK50" s="20">
        <f t="shared" si="28"/>
        <v>0</v>
      </c>
    </row>
    <row r="51" spans="1:38" ht="15.5" customHeight="1">
      <c r="A51" s="3"/>
      <c r="B51" s="3"/>
      <c r="C51" s="3"/>
      <c r="D51" s="3"/>
      <c r="E51" s="3"/>
      <c r="F51" s="3"/>
      <c r="G51" s="5"/>
      <c r="H51" s="5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Z51" s="24" t="e">
        <f ca="1">Z49/Z50</f>
        <v>#DIV/0!</v>
      </c>
      <c r="AA51" s="24" t="e">
        <f t="shared" ref="AA51:AK51" ca="1" si="29">AA49/AA50</f>
        <v>#DIV/0!</v>
      </c>
      <c r="AB51" s="24" t="e">
        <f t="shared" ca="1" si="29"/>
        <v>#DIV/0!</v>
      </c>
      <c r="AC51" s="24" t="e">
        <f t="shared" ca="1" si="29"/>
        <v>#DIV/0!</v>
      </c>
      <c r="AD51" s="24" t="e">
        <f t="shared" ca="1" si="29"/>
        <v>#DIV/0!</v>
      </c>
      <c r="AE51" s="24" t="e">
        <f t="shared" ca="1" si="29"/>
        <v>#DIV/0!</v>
      </c>
      <c r="AF51" s="24" t="e">
        <f t="shared" ca="1" si="29"/>
        <v>#DIV/0!</v>
      </c>
      <c r="AG51" s="24" t="e">
        <f t="shared" ca="1" si="29"/>
        <v>#DIV/0!</v>
      </c>
      <c r="AH51" s="24" t="e">
        <f t="shared" ca="1" si="29"/>
        <v>#DIV/0!</v>
      </c>
      <c r="AI51" s="24" t="e">
        <f t="shared" ca="1" si="29"/>
        <v>#DIV/0!</v>
      </c>
      <c r="AJ51" s="24" t="e">
        <f t="shared" ca="1" si="29"/>
        <v>#DIV/0!</v>
      </c>
      <c r="AK51" s="24" t="e">
        <f t="shared" ca="1" si="29"/>
        <v>#DIV/0!</v>
      </c>
      <c r="AL51" s="20" t="str">
        <f>X49</f>
        <v>光ヶ丘</v>
      </c>
    </row>
    <row r="52" spans="1:38" ht="15.5" customHeight="1">
      <c r="A52" s="3"/>
      <c r="B52" s="3"/>
      <c r="C52" s="3"/>
      <c r="D52" s="3"/>
      <c r="E52" s="3"/>
      <c r="F52" s="3"/>
      <c r="G52" s="5"/>
      <c r="H52" s="5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X52" s="15" t="s">
        <v>36</v>
      </c>
      <c r="Z52" s="20">
        <f ca="1">SUMIF($F:I,"竜美ヶ丘",I:I)</f>
        <v>0</v>
      </c>
      <c r="AA52" s="20">
        <f ca="1">SUMIF($F:J,"竜美ヶ丘",J:J)</f>
        <v>0</v>
      </c>
      <c r="AB52" s="20">
        <f ca="1">SUMIF($F:K,"竜美ヶ丘",K:K)</f>
        <v>0</v>
      </c>
      <c r="AC52" s="20">
        <f ca="1">SUMIF($F:L,"竜美ヶ丘",L:L)</f>
        <v>0</v>
      </c>
      <c r="AD52" s="20">
        <f ca="1">SUMIF($F:M,"竜美ヶ丘",M:M)</f>
        <v>0</v>
      </c>
      <c r="AE52" s="20">
        <f ca="1">SUMIF($F:N,"竜美ヶ丘",N:N)</f>
        <v>0</v>
      </c>
      <c r="AF52" s="20">
        <f ca="1">SUMIF($F:O,"竜美ヶ丘",O:O)</f>
        <v>0</v>
      </c>
      <c r="AG52" s="20">
        <f ca="1">SUMIF($F:P,"竜美ヶ丘",P:P)</f>
        <v>0</v>
      </c>
      <c r="AH52" s="20">
        <f ca="1">SUMIF($F:Q,"竜美ヶ丘",Q:Q)</f>
        <v>0</v>
      </c>
      <c r="AI52" s="20">
        <f ca="1">SUMIF($F:R,"竜美ヶ丘",R:R)</f>
        <v>0</v>
      </c>
      <c r="AJ52" s="20">
        <f ca="1">SUMIF($F:S,"竜美ヶ丘",S:S)</f>
        <v>0</v>
      </c>
      <c r="AK52" s="20">
        <f ca="1">SUMIF($F:T,"竜美ヶ丘",T:T)</f>
        <v>0</v>
      </c>
    </row>
    <row r="53" spans="1:38" ht="15.5" customHeight="1">
      <c r="A53" s="3"/>
      <c r="B53" s="3"/>
      <c r="C53" s="3"/>
      <c r="D53" s="3"/>
      <c r="E53" s="3"/>
      <c r="F53" s="3"/>
      <c r="G53" s="5"/>
      <c r="H53" s="5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Z53" s="24">
        <f>COUNTIF(F:F,"竜美ヶ丘")</f>
        <v>0</v>
      </c>
      <c r="AA53" s="20">
        <f>Z53</f>
        <v>0</v>
      </c>
      <c r="AB53" s="20">
        <f t="shared" ref="AB53:AK53" si="30">AA53</f>
        <v>0</v>
      </c>
      <c r="AC53" s="20">
        <f t="shared" si="30"/>
        <v>0</v>
      </c>
      <c r="AD53" s="20">
        <f t="shared" si="30"/>
        <v>0</v>
      </c>
      <c r="AE53" s="20">
        <f t="shared" si="30"/>
        <v>0</v>
      </c>
      <c r="AF53" s="20">
        <f t="shared" si="30"/>
        <v>0</v>
      </c>
      <c r="AG53" s="20">
        <f t="shared" si="30"/>
        <v>0</v>
      </c>
      <c r="AH53" s="20">
        <f t="shared" si="30"/>
        <v>0</v>
      </c>
      <c r="AI53" s="20">
        <f t="shared" si="30"/>
        <v>0</v>
      </c>
      <c r="AJ53" s="20">
        <f t="shared" si="30"/>
        <v>0</v>
      </c>
      <c r="AK53" s="20">
        <f t="shared" si="30"/>
        <v>0</v>
      </c>
    </row>
    <row r="54" spans="1:38" ht="15.5" customHeight="1">
      <c r="A54" s="3"/>
      <c r="B54" s="3"/>
      <c r="C54" s="3"/>
      <c r="D54" s="3"/>
      <c r="E54" s="3"/>
      <c r="F54" s="3"/>
      <c r="G54" s="5"/>
      <c r="H54" s="5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Z54" s="24" t="e">
        <f ca="1">Z52/Z53</f>
        <v>#DIV/0!</v>
      </c>
      <c r="AA54" s="24" t="e">
        <f t="shared" ref="AA54:AK54" ca="1" si="31">AA52/AA53</f>
        <v>#DIV/0!</v>
      </c>
      <c r="AB54" s="24" t="e">
        <f t="shared" ca="1" si="31"/>
        <v>#DIV/0!</v>
      </c>
      <c r="AC54" s="24" t="e">
        <f t="shared" ca="1" si="31"/>
        <v>#DIV/0!</v>
      </c>
      <c r="AD54" s="24" t="e">
        <f t="shared" ca="1" si="31"/>
        <v>#DIV/0!</v>
      </c>
      <c r="AE54" s="24" t="e">
        <f t="shared" ca="1" si="31"/>
        <v>#DIV/0!</v>
      </c>
      <c r="AF54" s="24" t="e">
        <f t="shared" ca="1" si="31"/>
        <v>#DIV/0!</v>
      </c>
      <c r="AG54" s="24" t="e">
        <f t="shared" ca="1" si="31"/>
        <v>#DIV/0!</v>
      </c>
      <c r="AH54" s="24" t="e">
        <f t="shared" ca="1" si="31"/>
        <v>#DIV/0!</v>
      </c>
      <c r="AI54" s="24" t="e">
        <f t="shared" ca="1" si="31"/>
        <v>#DIV/0!</v>
      </c>
      <c r="AJ54" s="24" t="e">
        <f t="shared" ca="1" si="31"/>
        <v>#DIV/0!</v>
      </c>
      <c r="AK54" s="24" t="e">
        <f t="shared" ca="1" si="31"/>
        <v>#DIV/0!</v>
      </c>
      <c r="AL54" s="20" t="str">
        <f>X52</f>
        <v>竜美ヶ丘</v>
      </c>
    </row>
    <row r="55" spans="1:38" ht="15.5" customHeight="1">
      <c r="A55" s="3"/>
      <c r="B55" s="3"/>
      <c r="C55" s="3"/>
      <c r="D55" s="3"/>
      <c r="E55" s="3"/>
      <c r="F55" s="3"/>
      <c r="G55" s="5"/>
      <c r="H55" s="5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X55" s="15" t="s">
        <v>44</v>
      </c>
      <c r="Z55" s="20">
        <f ca="1">SUMIF($F:I,"六ッ美",I:I)</f>
        <v>0</v>
      </c>
      <c r="AA55" s="20">
        <f ca="1">SUMIF($F:J,"六ッ美",J:J)</f>
        <v>0</v>
      </c>
      <c r="AB55" s="20">
        <f ca="1">SUMIF($F:K,"六ッ美",K:K)</f>
        <v>0</v>
      </c>
      <c r="AC55" s="20">
        <f ca="1">SUMIF($F:L,"六ッ美",L:L)</f>
        <v>0</v>
      </c>
      <c r="AD55" s="20">
        <f ca="1">SUMIF($F:M,"六ッ美",M:M)</f>
        <v>0</v>
      </c>
      <c r="AE55" s="20">
        <f ca="1">SUMIF($F:N,"六ッ美",N:N)</f>
        <v>0</v>
      </c>
      <c r="AF55" s="20">
        <f ca="1">SUMIF($F:O,"六ッ美",O:O)</f>
        <v>0</v>
      </c>
      <c r="AG55" s="20">
        <f ca="1">SUMIF($F:P,"六ッ美",P:P)</f>
        <v>0</v>
      </c>
      <c r="AH55" s="20">
        <f ca="1">SUMIF($F:Q,"六ッ美",Q:Q)</f>
        <v>0</v>
      </c>
      <c r="AI55" s="20">
        <f ca="1">SUMIF($F:R,"六ッ美",R:R)</f>
        <v>0</v>
      </c>
      <c r="AJ55" s="20">
        <f ca="1">SUMIF($F:S,"六ッ美",S:S)</f>
        <v>0</v>
      </c>
      <c r="AK55" s="20">
        <f ca="1">SUMIF($F:T,"六ッ美",T:T)</f>
        <v>0</v>
      </c>
    </row>
    <row r="56" spans="1:38" ht="15.5" customHeight="1">
      <c r="A56" s="3"/>
      <c r="B56" s="3"/>
      <c r="C56" s="3"/>
      <c r="D56" s="3"/>
      <c r="E56" s="3"/>
      <c r="F56" s="3"/>
      <c r="G56" s="5"/>
      <c r="H56" s="5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Z56" s="24">
        <f>COUNTIF(F:F,"六ッ美")</f>
        <v>0</v>
      </c>
      <c r="AA56" s="20">
        <f>Z56</f>
        <v>0</v>
      </c>
      <c r="AB56" s="20">
        <f t="shared" ref="AB56:AK56" si="32">AA56</f>
        <v>0</v>
      </c>
      <c r="AC56" s="20">
        <f t="shared" si="32"/>
        <v>0</v>
      </c>
      <c r="AD56" s="20">
        <f t="shared" si="32"/>
        <v>0</v>
      </c>
      <c r="AE56" s="20">
        <f t="shared" si="32"/>
        <v>0</v>
      </c>
      <c r="AF56" s="20">
        <f t="shared" si="32"/>
        <v>0</v>
      </c>
      <c r="AG56" s="20">
        <f t="shared" si="32"/>
        <v>0</v>
      </c>
      <c r="AH56" s="20">
        <f t="shared" si="32"/>
        <v>0</v>
      </c>
      <c r="AI56" s="20">
        <f t="shared" si="32"/>
        <v>0</v>
      </c>
      <c r="AJ56" s="20">
        <f t="shared" si="32"/>
        <v>0</v>
      </c>
      <c r="AK56" s="20">
        <f t="shared" si="32"/>
        <v>0</v>
      </c>
    </row>
    <row r="57" spans="1:38" ht="15.5" customHeight="1">
      <c r="A57" s="3"/>
      <c r="B57" s="3"/>
      <c r="C57" s="3"/>
      <c r="D57" s="3"/>
      <c r="E57" s="3"/>
      <c r="F57" s="3"/>
      <c r="G57" s="5"/>
      <c r="H57" s="5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Z57" s="24" t="e">
        <f ca="1">Z55/Z56</f>
        <v>#DIV/0!</v>
      </c>
      <c r="AA57" s="24" t="e">
        <f t="shared" ref="AA57:AK57" ca="1" si="33">AA55/AA56</f>
        <v>#DIV/0!</v>
      </c>
      <c r="AB57" s="24" t="e">
        <f t="shared" ca="1" si="33"/>
        <v>#DIV/0!</v>
      </c>
      <c r="AC57" s="24" t="e">
        <f t="shared" ca="1" si="33"/>
        <v>#DIV/0!</v>
      </c>
      <c r="AD57" s="24" t="e">
        <f t="shared" ca="1" si="33"/>
        <v>#DIV/0!</v>
      </c>
      <c r="AE57" s="24" t="e">
        <f t="shared" ca="1" si="33"/>
        <v>#DIV/0!</v>
      </c>
      <c r="AF57" s="24" t="e">
        <f t="shared" ca="1" si="33"/>
        <v>#DIV/0!</v>
      </c>
      <c r="AG57" s="24" t="e">
        <f t="shared" ca="1" si="33"/>
        <v>#DIV/0!</v>
      </c>
      <c r="AH57" s="24" t="e">
        <f t="shared" ca="1" si="33"/>
        <v>#DIV/0!</v>
      </c>
      <c r="AI57" s="24" t="e">
        <f t="shared" ca="1" si="33"/>
        <v>#DIV/0!</v>
      </c>
      <c r="AJ57" s="24" t="e">
        <f t="shared" ca="1" si="33"/>
        <v>#DIV/0!</v>
      </c>
      <c r="AK57" s="24" t="e">
        <f t="shared" ca="1" si="33"/>
        <v>#DIV/0!</v>
      </c>
      <c r="AL57" s="20" t="str">
        <f>X55</f>
        <v>六ッ美</v>
      </c>
    </row>
    <row r="58" spans="1:38" ht="15.5" customHeight="1">
      <c r="A58" s="3"/>
      <c r="B58" s="3"/>
      <c r="C58" s="3"/>
      <c r="D58" s="3"/>
      <c r="E58" s="3"/>
      <c r="F58" s="3"/>
      <c r="G58" s="5"/>
      <c r="H58" s="5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X58" s="15" t="s">
        <v>45</v>
      </c>
      <c r="Z58" s="20">
        <f ca="1">SUMIF($F:I,"六ッ美北",I:I)</f>
        <v>0</v>
      </c>
      <c r="AA58" s="20">
        <f ca="1">SUMIF($F:J,"六ッ美北",J:J)</f>
        <v>0</v>
      </c>
      <c r="AB58" s="20">
        <f ca="1">SUMIF($F:K,"六ッ美北",K:K)</f>
        <v>0</v>
      </c>
      <c r="AC58" s="20">
        <f ca="1">SUMIF($F:L,"六ッ美北",L:L)</f>
        <v>0</v>
      </c>
      <c r="AD58" s="20">
        <f ca="1">SUMIF($F:M,"六ッ美北",M:M)</f>
        <v>0</v>
      </c>
      <c r="AE58" s="20">
        <f ca="1">SUMIF($F:N,"六ッ美北",N:N)</f>
        <v>0</v>
      </c>
      <c r="AF58" s="20">
        <f ca="1">SUMIF($F:O,"六ッ美北",O:O)</f>
        <v>0</v>
      </c>
      <c r="AG58" s="20">
        <f ca="1">SUMIF($F:P,"六ッ美北",P:P)</f>
        <v>0</v>
      </c>
      <c r="AH58" s="20">
        <f ca="1">SUMIF($F:Q,"六ッ美北",Q:Q)</f>
        <v>0</v>
      </c>
      <c r="AI58" s="20">
        <f ca="1">SUMIF($F:R,"六ッ美北",R:R)</f>
        <v>0</v>
      </c>
      <c r="AJ58" s="20">
        <f ca="1">SUMIF($F:S,"六ッ美北",S:S)</f>
        <v>0</v>
      </c>
      <c r="AK58" s="20">
        <f ca="1">SUMIF($F:T,"六ッ美北",T:T)</f>
        <v>0</v>
      </c>
    </row>
    <row r="59" spans="1:38" ht="15.5" customHeight="1">
      <c r="A59" s="3"/>
      <c r="B59" s="3"/>
      <c r="C59" s="3"/>
      <c r="D59" s="3"/>
      <c r="E59" s="3"/>
      <c r="F59" s="3"/>
      <c r="G59" s="5"/>
      <c r="H59" s="5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Z59" s="24">
        <f>COUNTIF(F:F,"六ッ美北")</f>
        <v>0</v>
      </c>
      <c r="AA59" s="20">
        <f>Z59</f>
        <v>0</v>
      </c>
      <c r="AB59" s="20">
        <f t="shared" ref="AB59:AK59" si="34">AA59</f>
        <v>0</v>
      </c>
      <c r="AC59" s="20">
        <f t="shared" si="34"/>
        <v>0</v>
      </c>
      <c r="AD59" s="20">
        <f t="shared" si="34"/>
        <v>0</v>
      </c>
      <c r="AE59" s="20">
        <f t="shared" si="34"/>
        <v>0</v>
      </c>
      <c r="AF59" s="20">
        <f t="shared" si="34"/>
        <v>0</v>
      </c>
      <c r="AG59" s="20">
        <f t="shared" si="34"/>
        <v>0</v>
      </c>
      <c r="AH59" s="20">
        <f t="shared" si="34"/>
        <v>0</v>
      </c>
      <c r="AI59" s="20">
        <f t="shared" si="34"/>
        <v>0</v>
      </c>
      <c r="AJ59" s="20">
        <f t="shared" si="34"/>
        <v>0</v>
      </c>
      <c r="AK59" s="20">
        <f t="shared" si="34"/>
        <v>0</v>
      </c>
    </row>
    <row r="60" spans="1:38" ht="15.5" customHeight="1">
      <c r="A60" s="3"/>
      <c r="B60" s="3"/>
      <c r="C60" s="3"/>
      <c r="D60" s="3"/>
      <c r="E60" s="3"/>
      <c r="F60" s="3"/>
      <c r="G60" s="5"/>
      <c r="H60" s="5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Z60" s="24" t="e">
        <f ca="1">Z58/Z59</f>
        <v>#DIV/0!</v>
      </c>
      <c r="AA60" s="24" t="e">
        <f t="shared" ref="AA60:AK60" ca="1" si="35">AA58/AA59</f>
        <v>#DIV/0!</v>
      </c>
      <c r="AB60" s="24" t="e">
        <f t="shared" ca="1" si="35"/>
        <v>#DIV/0!</v>
      </c>
      <c r="AC60" s="24" t="e">
        <f t="shared" ca="1" si="35"/>
        <v>#DIV/0!</v>
      </c>
      <c r="AD60" s="24" t="e">
        <f t="shared" ca="1" si="35"/>
        <v>#DIV/0!</v>
      </c>
      <c r="AE60" s="24" t="e">
        <f t="shared" ca="1" si="35"/>
        <v>#DIV/0!</v>
      </c>
      <c r="AF60" s="24" t="e">
        <f t="shared" ca="1" si="35"/>
        <v>#DIV/0!</v>
      </c>
      <c r="AG60" s="24" t="e">
        <f t="shared" ca="1" si="35"/>
        <v>#DIV/0!</v>
      </c>
      <c r="AH60" s="24" t="e">
        <f t="shared" ca="1" si="35"/>
        <v>#DIV/0!</v>
      </c>
      <c r="AI60" s="24" t="e">
        <f t="shared" ca="1" si="35"/>
        <v>#DIV/0!</v>
      </c>
      <c r="AJ60" s="24" t="e">
        <f t="shared" ca="1" si="35"/>
        <v>#DIV/0!</v>
      </c>
      <c r="AK60" s="24" t="e">
        <f t="shared" ca="1" si="35"/>
        <v>#DIV/0!</v>
      </c>
      <c r="AL60" s="20" t="str">
        <f>X58</f>
        <v>六ッ美北</v>
      </c>
    </row>
    <row r="61" spans="1:38" ht="15.5" customHeight="1">
      <c r="A61" s="3"/>
      <c r="B61" s="3"/>
      <c r="C61" s="3"/>
      <c r="D61" s="3"/>
      <c r="E61" s="3"/>
      <c r="F61" s="3"/>
      <c r="G61" s="5"/>
      <c r="H61" s="5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X61" s="15" t="s">
        <v>46</v>
      </c>
      <c r="Z61" s="20">
        <f ca="1">SUMIF($F:I,"上和田",I:I)</f>
        <v>0</v>
      </c>
      <c r="AA61" s="20">
        <f ca="1">SUMIF($F:J,"上和田",J:J)</f>
        <v>0</v>
      </c>
      <c r="AB61" s="20">
        <f ca="1">SUMIF($F:K,"上和田",K:K)</f>
        <v>0</v>
      </c>
      <c r="AC61" s="20">
        <f ca="1">SUMIF($F:L,"上和田",L:L)</f>
        <v>0</v>
      </c>
      <c r="AD61" s="20">
        <f ca="1">SUMIF($F:M,"上和田",M:M)</f>
        <v>0</v>
      </c>
      <c r="AE61" s="20">
        <f ca="1">SUMIF($F:N,"上和田",N:N)</f>
        <v>0</v>
      </c>
      <c r="AF61" s="20">
        <f ca="1">SUMIF($F:O,"上和田",O:O)</f>
        <v>0</v>
      </c>
      <c r="AG61" s="20">
        <f ca="1">SUMIF($F:P,"上和田",P:P)</f>
        <v>0</v>
      </c>
      <c r="AH61" s="20">
        <f ca="1">SUMIF($F:Q,"上和田",Q:Q)</f>
        <v>0</v>
      </c>
      <c r="AI61" s="20">
        <f ca="1">SUMIF($F:R,"上和田",R:R)</f>
        <v>0</v>
      </c>
      <c r="AJ61" s="20">
        <f ca="1">SUMIF($F:S,"上和田",S:S)</f>
        <v>0</v>
      </c>
      <c r="AK61" s="20">
        <f ca="1">SUMIF($F:T,"上和田",T:T)</f>
        <v>0</v>
      </c>
    </row>
    <row r="62" spans="1:38" ht="15.5" customHeight="1">
      <c r="A62" s="3"/>
      <c r="B62" s="4"/>
      <c r="C62" s="3"/>
      <c r="D62" s="4"/>
      <c r="E62" s="3"/>
      <c r="F62" s="4"/>
      <c r="G62" s="6"/>
      <c r="H62" s="6"/>
      <c r="I62" s="7"/>
      <c r="J62" s="7"/>
      <c r="K62" s="2"/>
      <c r="L62" s="2"/>
      <c r="M62" s="2"/>
      <c r="N62" s="2"/>
      <c r="O62" s="2"/>
      <c r="P62" s="2"/>
      <c r="Q62" s="2"/>
      <c r="R62" s="2"/>
      <c r="S62" s="2"/>
      <c r="T62" s="2"/>
      <c r="Z62" s="24">
        <f>COUNTIF(F:F,"上和田")</f>
        <v>0</v>
      </c>
      <c r="AA62" s="20">
        <f>Z62</f>
        <v>0</v>
      </c>
      <c r="AB62" s="20">
        <f t="shared" ref="AB62:AK62" si="36">AA62</f>
        <v>0</v>
      </c>
      <c r="AC62" s="20">
        <f t="shared" si="36"/>
        <v>0</v>
      </c>
      <c r="AD62" s="20">
        <f t="shared" si="36"/>
        <v>0</v>
      </c>
      <c r="AE62" s="20">
        <f t="shared" si="36"/>
        <v>0</v>
      </c>
      <c r="AF62" s="20">
        <f t="shared" si="36"/>
        <v>0</v>
      </c>
      <c r="AG62" s="20">
        <f t="shared" si="36"/>
        <v>0</v>
      </c>
      <c r="AH62" s="20">
        <f t="shared" si="36"/>
        <v>0</v>
      </c>
      <c r="AI62" s="20">
        <f t="shared" si="36"/>
        <v>0</v>
      </c>
      <c r="AJ62" s="20">
        <f t="shared" si="36"/>
        <v>0</v>
      </c>
      <c r="AK62" s="20">
        <f t="shared" si="36"/>
        <v>0</v>
      </c>
    </row>
    <row r="63" spans="1:38" ht="15.5" customHeight="1">
      <c r="A63" s="3"/>
      <c r="B63" s="3"/>
      <c r="C63" s="3"/>
      <c r="D63" s="4"/>
      <c r="E63" s="3"/>
      <c r="F63" s="4"/>
      <c r="G63" s="6"/>
      <c r="H63" s="5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Z63" s="24" t="e">
        <f ca="1">Z61/Z62</f>
        <v>#DIV/0!</v>
      </c>
      <c r="AA63" s="24" t="e">
        <f t="shared" ref="AA63:AK63" ca="1" si="37">AA61/AA62</f>
        <v>#DIV/0!</v>
      </c>
      <c r="AB63" s="24" t="e">
        <f t="shared" ca="1" si="37"/>
        <v>#DIV/0!</v>
      </c>
      <c r="AC63" s="24" t="e">
        <f t="shared" ca="1" si="37"/>
        <v>#DIV/0!</v>
      </c>
      <c r="AD63" s="24" t="e">
        <f t="shared" ca="1" si="37"/>
        <v>#DIV/0!</v>
      </c>
      <c r="AE63" s="24" t="e">
        <f t="shared" ca="1" si="37"/>
        <v>#DIV/0!</v>
      </c>
      <c r="AF63" s="24" t="e">
        <f t="shared" ca="1" si="37"/>
        <v>#DIV/0!</v>
      </c>
      <c r="AG63" s="24" t="e">
        <f t="shared" ca="1" si="37"/>
        <v>#DIV/0!</v>
      </c>
      <c r="AH63" s="24" t="e">
        <f t="shared" ca="1" si="37"/>
        <v>#DIV/0!</v>
      </c>
      <c r="AI63" s="24" t="e">
        <f t="shared" ca="1" si="37"/>
        <v>#DIV/0!</v>
      </c>
      <c r="AJ63" s="24" t="e">
        <f t="shared" ca="1" si="37"/>
        <v>#DIV/0!</v>
      </c>
      <c r="AK63" s="24" t="e">
        <f t="shared" ca="1" si="37"/>
        <v>#DIV/0!</v>
      </c>
      <c r="AL63" s="20" t="str">
        <f>X61</f>
        <v>上和田</v>
      </c>
    </row>
    <row r="64" spans="1:38" ht="15.5" customHeight="1">
      <c r="A64" s="3"/>
      <c r="B64" s="3"/>
      <c r="C64" s="3"/>
      <c r="D64" s="4"/>
      <c r="E64" s="4"/>
      <c r="F64" s="4"/>
      <c r="G64" s="6"/>
      <c r="H64" s="5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X64" s="15" t="s">
        <v>26</v>
      </c>
      <c r="Z64" s="20">
        <f ca="1">SUMIF($F:I,"三江島",I:I)</f>
        <v>0</v>
      </c>
      <c r="AA64" s="20">
        <f ca="1">SUMIF($F:J,"三江島",J:J)</f>
        <v>0</v>
      </c>
      <c r="AB64" s="20">
        <f ca="1">SUMIF($F:K,"三江島",K:K)</f>
        <v>0</v>
      </c>
      <c r="AC64" s="20">
        <f ca="1">SUMIF($F:L,"三江島",L:L)</f>
        <v>0</v>
      </c>
      <c r="AD64" s="20">
        <f ca="1">SUMIF($F:M,"三江島",M:M)</f>
        <v>0</v>
      </c>
      <c r="AE64" s="20">
        <f ca="1">SUMIF($F:N,"三江島",N:N)</f>
        <v>0</v>
      </c>
      <c r="AF64" s="20">
        <f ca="1">SUMIF($F:O,"三江島",O:O)</f>
        <v>0</v>
      </c>
      <c r="AG64" s="20">
        <f ca="1">SUMIF($F:P,"三江島",P:P)</f>
        <v>0</v>
      </c>
      <c r="AH64" s="20">
        <f ca="1">SUMIF($F:Q,"三江島",Q:Q)</f>
        <v>0</v>
      </c>
      <c r="AI64" s="20">
        <f ca="1">SUMIF($F:R,"三江島",R:R)</f>
        <v>0</v>
      </c>
      <c r="AJ64" s="20">
        <f ca="1">SUMIF($F:S,"三江島",S:S)</f>
        <v>0</v>
      </c>
      <c r="AK64" s="20">
        <f ca="1">SUMIF($F:T,"三江島",T:T)</f>
        <v>0</v>
      </c>
    </row>
    <row r="65" spans="1:38" ht="15.5" customHeight="1">
      <c r="A65" s="3"/>
      <c r="B65" s="3"/>
      <c r="C65" s="3"/>
      <c r="D65" s="4"/>
      <c r="E65" s="4"/>
      <c r="F65" s="4"/>
      <c r="G65" s="6"/>
      <c r="H65" s="5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Z65" s="24">
        <f>COUNTIF(F:F,"三江島")</f>
        <v>0</v>
      </c>
      <c r="AA65" s="20">
        <f>Z65</f>
        <v>0</v>
      </c>
      <c r="AB65" s="20">
        <f t="shared" ref="AB65:AK65" si="38">AA65</f>
        <v>0</v>
      </c>
      <c r="AC65" s="20">
        <f t="shared" si="38"/>
        <v>0</v>
      </c>
      <c r="AD65" s="20">
        <f t="shared" si="38"/>
        <v>0</v>
      </c>
      <c r="AE65" s="20">
        <f t="shared" si="38"/>
        <v>0</v>
      </c>
      <c r="AF65" s="20">
        <f t="shared" si="38"/>
        <v>0</v>
      </c>
      <c r="AG65" s="20">
        <f t="shared" si="38"/>
        <v>0</v>
      </c>
      <c r="AH65" s="20">
        <f t="shared" si="38"/>
        <v>0</v>
      </c>
      <c r="AI65" s="20">
        <f t="shared" si="38"/>
        <v>0</v>
      </c>
      <c r="AJ65" s="20">
        <f t="shared" si="38"/>
        <v>0</v>
      </c>
      <c r="AK65" s="20">
        <f t="shared" si="38"/>
        <v>0</v>
      </c>
    </row>
    <row r="66" spans="1:38" ht="15.5" customHeight="1">
      <c r="A66" s="3"/>
      <c r="B66" s="3"/>
      <c r="C66" s="3"/>
      <c r="D66" s="4"/>
      <c r="E66" s="4"/>
      <c r="F66" s="4"/>
      <c r="G66" s="6"/>
      <c r="H66" s="5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Z66" s="24" t="e">
        <f ca="1">Z64/Z65</f>
        <v>#DIV/0!</v>
      </c>
      <c r="AA66" s="24" t="e">
        <f t="shared" ref="AA66:AK66" ca="1" si="39">AA64/AA65</f>
        <v>#DIV/0!</v>
      </c>
      <c r="AB66" s="24" t="e">
        <f t="shared" ca="1" si="39"/>
        <v>#DIV/0!</v>
      </c>
      <c r="AC66" s="24" t="e">
        <f t="shared" ca="1" si="39"/>
        <v>#DIV/0!</v>
      </c>
      <c r="AD66" s="24" t="e">
        <f t="shared" ca="1" si="39"/>
        <v>#DIV/0!</v>
      </c>
      <c r="AE66" s="24" t="e">
        <f t="shared" ca="1" si="39"/>
        <v>#DIV/0!</v>
      </c>
      <c r="AF66" s="24" t="e">
        <f t="shared" ca="1" si="39"/>
        <v>#DIV/0!</v>
      </c>
      <c r="AG66" s="24" t="e">
        <f t="shared" ca="1" si="39"/>
        <v>#DIV/0!</v>
      </c>
      <c r="AH66" s="24" t="e">
        <f t="shared" ca="1" si="39"/>
        <v>#DIV/0!</v>
      </c>
      <c r="AI66" s="24" t="e">
        <f t="shared" ca="1" si="39"/>
        <v>#DIV/0!</v>
      </c>
      <c r="AJ66" s="24" t="e">
        <f t="shared" ca="1" si="39"/>
        <v>#DIV/0!</v>
      </c>
      <c r="AK66" s="24" t="e">
        <f t="shared" ca="1" si="39"/>
        <v>#DIV/0!</v>
      </c>
      <c r="AL66" s="20" t="str">
        <f>X64</f>
        <v>三江島</v>
      </c>
    </row>
    <row r="67" spans="1:38" ht="15.5" customHeight="1">
      <c r="A67" s="3"/>
      <c r="B67" s="3"/>
      <c r="C67" s="3"/>
      <c r="D67" s="4"/>
      <c r="E67" s="4"/>
      <c r="F67" s="4"/>
      <c r="G67" s="6"/>
      <c r="H67" s="5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X67" s="15" t="s">
        <v>47</v>
      </c>
      <c r="Z67" s="20">
        <f ca="1">SUMIF($F:I,"青野",I:I)</f>
        <v>0</v>
      </c>
      <c r="AA67" s="20">
        <f ca="1">SUMIF($F:J,"青野",J:J)</f>
        <v>0</v>
      </c>
      <c r="AB67" s="20">
        <f ca="1">SUMIF($F:K,"青野",K:K)</f>
        <v>0</v>
      </c>
      <c r="AC67" s="20">
        <f ca="1">SUMIF($F:L,"青野",L:L)</f>
        <v>0</v>
      </c>
      <c r="AD67" s="20">
        <f ca="1">SUMIF($F:M,"青野",M:M)</f>
        <v>0</v>
      </c>
      <c r="AE67" s="20">
        <f ca="1">SUMIF($F:N,"青野",N:N)</f>
        <v>0</v>
      </c>
      <c r="AF67" s="20">
        <f ca="1">SUMIF($F:O,"青野",O:O)</f>
        <v>0</v>
      </c>
      <c r="AG67" s="20">
        <f ca="1">SUMIF($F:P,"青野",P:P)</f>
        <v>0</v>
      </c>
      <c r="AH67" s="20">
        <f ca="1">SUMIF($F:Q,"青野",Q:Q)</f>
        <v>0</v>
      </c>
      <c r="AI67" s="20">
        <f ca="1">SUMIF($F:R,"青野",R:R)</f>
        <v>0</v>
      </c>
      <c r="AJ67" s="20">
        <f ca="1">SUMIF($F:S,"青野",S:S)</f>
        <v>0</v>
      </c>
      <c r="AK67" s="20">
        <f ca="1">SUMIF($F:T,"青野",T:T)</f>
        <v>0</v>
      </c>
    </row>
    <row r="68" spans="1:38" ht="15.5" customHeight="1">
      <c r="A68" s="3"/>
      <c r="B68" s="3"/>
      <c r="C68" s="3"/>
      <c r="D68" s="4"/>
      <c r="E68" s="4"/>
      <c r="F68" s="4"/>
      <c r="G68" s="6"/>
      <c r="H68" s="5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Z68" s="24">
        <f>COUNTIF(F:F,"青野")</f>
        <v>0</v>
      </c>
      <c r="AA68" s="20">
        <f>Z68</f>
        <v>0</v>
      </c>
      <c r="AB68" s="20">
        <f t="shared" ref="AB68:AK68" si="40">AA68</f>
        <v>0</v>
      </c>
      <c r="AC68" s="20">
        <f t="shared" si="40"/>
        <v>0</v>
      </c>
      <c r="AD68" s="20">
        <f t="shared" si="40"/>
        <v>0</v>
      </c>
      <c r="AE68" s="20">
        <f t="shared" si="40"/>
        <v>0</v>
      </c>
      <c r="AF68" s="20">
        <f t="shared" si="40"/>
        <v>0</v>
      </c>
      <c r="AG68" s="20">
        <f t="shared" si="40"/>
        <v>0</v>
      </c>
      <c r="AH68" s="20">
        <f t="shared" si="40"/>
        <v>0</v>
      </c>
      <c r="AI68" s="20">
        <f t="shared" si="40"/>
        <v>0</v>
      </c>
      <c r="AJ68" s="20">
        <f t="shared" si="40"/>
        <v>0</v>
      </c>
      <c r="AK68" s="20">
        <f t="shared" si="40"/>
        <v>0</v>
      </c>
    </row>
    <row r="69" spans="1:38" ht="15.5" customHeight="1">
      <c r="A69" s="3"/>
      <c r="B69" s="3"/>
      <c r="C69" s="3"/>
      <c r="D69" s="4"/>
      <c r="E69" s="4"/>
      <c r="F69" s="4"/>
      <c r="G69" s="6"/>
      <c r="H69" s="5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Z69" s="24" t="e">
        <f ca="1">Z67/Z68</f>
        <v>#DIV/0!</v>
      </c>
      <c r="AA69" s="24" t="e">
        <f t="shared" ref="AA69:AK69" ca="1" si="41">AA67/AA68</f>
        <v>#DIV/0!</v>
      </c>
      <c r="AB69" s="24" t="e">
        <f t="shared" ca="1" si="41"/>
        <v>#DIV/0!</v>
      </c>
      <c r="AC69" s="24" t="e">
        <f t="shared" ca="1" si="41"/>
        <v>#DIV/0!</v>
      </c>
      <c r="AD69" s="24" t="e">
        <f t="shared" ca="1" si="41"/>
        <v>#DIV/0!</v>
      </c>
      <c r="AE69" s="24" t="e">
        <f t="shared" ca="1" si="41"/>
        <v>#DIV/0!</v>
      </c>
      <c r="AF69" s="24" t="e">
        <f t="shared" ca="1" si="41"/>
        <v>#DIV/0!</v>
      </c>
      <c r="AG69" s="24" t="e">
        <f t="shared" ca="1" si="41"/>
        <v>#DIV/0!</v>
      </c>
      <c r="AH69" s="24" t="e">
        <f t="shared" ca="1" si="41"/>
        <v>#DIV/0!</v>
      </c>
      <c r="AI69" s="24" t="e">
        <f t="shared" ca="1" si="41"/>
        <v>#DIV/0!</v>
      </c>
      <c r="AJ69" s="24" t="e">
        <f t="shared" ca="1" si="41"/>
        <v>#DIV/0!</v>
      </c>
      <c r="AK69" s="24" t="e">
        <f t="shared" ca="1" si="41"/>
        <v>#DIV/0!</v>
      </c>
      <c r="AL69" s="20" t="str">
        <f>X67</f>
        <v>青野</v>
      </c>
    </row>
    <row r="70" spans="1:38" ht="15.5" customHeight="1">
      <c r="A70" s="3"/>
      <c r="B70" s="3"/>
      <c r="C70" s="3"/>
      <c r="D70" s="4"/>
      <c r="E70" s="4"/>
      <c r="F70" s="4"/>
      <c r="G70" s="6"/>
      <c r="H70" s="5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X70" s="15" t="s">
        <v>24</v>
      </c>
      <c r="Z70" s="20">
        <f ca="1">SUMIF($F:I,"岡崎西部",I:I)</f>
        <v>0</v>
      </c>
      <c r="AA70" s="20">
        <f ca="1">SUMIF($F:J,"岡崎西部",J:J)</f>
        <v>0</v>
      </c>
      <c r="AB70" s="20">
        <f ca="1">SUMIF($F:K,"岡崎西部",K:K)</f>
        <v>0</v>
      </c>
      <c r="AC70" s="20">
        <f ca="1">SUMIF($F:L,"岡崎西部",L:L)</f>
        <v>0</v>
      </c>
      <c r="AD70" s="20">
        <f ca="1">SUMIF($F:M,"岡崎西部",M:M)</f>
        <v>0</v>
      </c>
      <c r="AE70" s="20">
        <f ca="1">SUMIF($F:N,"岡崎西部",N:N)</f>
        <v>0</v>
      </c>
      <c r="AF70" s="20">
        <f ca="1">SUMIF($F:O,"岡崎西部",O:O)</f>
        <v>0</v>
      </c>
      <c r="AG70" s="20">
        <f ca="1">SUMIF($F:P,"岡崎西部",P:P)</f>
        <v>0</v>
      </c>
      <c r="AH70" s="20">
        <f ca="1">SUMIF($F:Q,"岡崎西部",Q:Q)</f>
        <v>0</v>
      </c>
      <c r="AI70" s="20">
        <f ca="1">SUMIF($F:R,"岡崎西部",R:R)</f>
        <v>0</v>
      </c>
      <c r="AJ70" s="20">
        <f ca="1">SUMIF($F:S,"岡崎西部",S:S)</f>
        <v>0</v>
      </c>
      <c r="AK70" s="20">
        <f ca="1">SUMIF($F:T,"岡崎西部",T:T)</f>
        <v>0</v>
      </c>
    </row>
    <row r="71" spans="1:38" ht="15.5" customHeight="1">
      <c r="A71" s="3"/>
      <c r="B71" s="3"/>
      <c r="C71" s="3"/>
      <c r="D71" s="4"/>
      <c r="E71" s="4"/>
      <c r="F71" s="4"/>
      <c r="G71" s="6"/>
      <c r="H71" s="5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Z71" s="24">
        <f>COUNTIF(F:F,"岡崎西部")</f>
        <v>1</v>
      </c>
      <c r="AA71" s="20">
        <f>Z71</f>
        <v>1</v>
      </c>
      <c r="AB71" s="20">
        <f t="shared" ref="AB71:AK71" si="42">AA71</f>
        <v>1</v>
      </c>
      <c r="AC71" s="20">
        <f t="shared" si="42"/>
        <v>1</v>
      </c>
      <c r="AD71" s="20">
        <f t="shared" si="42"/>
        <v>1</v>
      </c>
      <c r="AE71" s="20">
        <f t="shared" si="42"/>
        <v>1</v>
      </c>
      <c r="AF71" s="20">
        <f t="shared" si="42"/>
        <v>1</v>
      </c>
      <c r="AG71" s="20">
        <f t="shared" si="42"/>
        <v>1</v>
      </c>
      <c r="AH71" s="20">
        <f t="shared" si="42"/>
        <v>1</v>
      </c>
      <c r="AI71" s="20">
        <f t="shared" si="42"/>
        <v>1</v>
      </c>
      <c r="AJ71" s="20">
        <f t="shared" si="42"/>
        <v>1</v>
      </c>
      <c r="AK71" s="20">
        <f t="shared" si="42"/>
        <v>1</v>
      </c>
    </row>
    <row r="72" spans="1:38" ht="15.5" customHeight="1">
      <c r="A72" s="3"/>
      <c r="B72" s="3"/>
      <c r="C72" s="3"/>
      <c r="D72" s="4"/>
      <c r="E72" s="4"/>
      <c r="F72" s="4"/>
      <c r="G72" s="6"/>
      <c r="H72" s="5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Z72" s="24">
        <f ca="1">Z70/Z71</f>
        <v>0</v>
      </c>
      <c r="AA72" s="24">
        <f t="shared" ref="AA72:AK72" ca="1" si="43">AA70/AA71</f>
        <v>0</v>
      </c>
      <c r="AB72" s="24">
        <f t="shared" ca="1" si="43"/>
        <v>0</v>
      </c>
      <c r="AC72" s="24">
        <f t="shared" ca="1" si="43"/>
        <v>0</v>
      </c>
      <c r="AD72" s="24">
        <f t="shared" ca="1" si="43"/>
        <v>0</v>
      </c>
      <c r="AE72" s="24">
        <f t="shared" ca="1" si="43"/>
        <v>0</v>
      </c>
      <c r="AF72" s="24">
        <f t="shared" ca="1" si="43"/>
        <v>0</v>
      </c>
      <c r="AG72" s="24">
        <f t="shared" ca="1" si="43"/>
        <v>0</v>
      </c>
      <c r="AH72" s="24">
        <f t="shared" ca="1" si="43"/>
        <v>0</v>
      </c>
      <c r="AI72" s="24">
        <f t="shared" ca="1" si="43"/>
        <v>0</v>
      </c>
      <c r="AJ72" s="24">
        <f t="shared" ca="1" si="43"/>
        <v>0</v>
      </c>
      <c r="AK72" s="24">
        <f t="shared" ca="1" si="43"/>
        <v>0</v>
      </c>
      <c r="AL72" s="20" t="str">
        <f>X70</f>
        <v>岡崎西部</v>
      </c>
    </row>
    <row r="73" spans="1:38" ht="15.5" customHeight="1">
      <c r="A73" s="3"/>
      <c r="B73" s="3"/>
      <c r="C73" s="3"/>
      <c r="D73" s="3"/>
      <c r="E73" s="3"/>
      <c r="F73" s="3"/>
      <c r="G73" s="5"/>
      <c r="H73" s="5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X73" s="15" t="s">
        <v>32</v>
      </c>
      <c r="Z73" s="20">
        <f ca="1">SUMIF($F:I,"岡崎南部",I:I)</f>
        <v>0</v>
      </c>
      <c r="AA73" s="20">
        <f ca="1">SUMIF($F:J,"岡崎南部",J:J)</f>
        <v>0</v>
      </c>
      <c r="AB73" s="20">
        <f ca="1">SUMIF($F:K,"岡崎南部",K:K)</f>
        <v>0</v>
      </c>
      <c r="AC73" s="20">
        <f ca="1">SUMIF($F:L,"岡崎南部",L:L)</f>
        <v>0</v>
      </c>
      <c r="AD73" s="20">
        <f ca="1">SUMIF($F:M,"岡崎南部",M:M)</f>
        <v>0</v>
      </c>
      <c r="AE73" s="20">
        <f ca="1">SUMIF($F:N,"岡崎南部",N:N)</f>
        <v>0</v>
      </c>
      <c r="AF73" s="20">
        <f ca="1">SUMIF($F:O,"岡崎南部",O:O)</f>
        <v>0</v>
      </c>
      <c r="AG73" s="20">
        <f ca="1">SUMIF($F:P,"岡崎南部",P:P)</f>
        <v>0</v>
      </c>
      <c r="AH73" s="20">
        <f ca="1">SUMIF($F:Q,"岡崎南部",Q:Q)</f>
        <v>0</v>
      </c>
      <c r="AI73" s="20">
        <f ca="1">SUMIF($F:R,"岡崎南部",R:R)</f>
        <v>0</v>
      </c>
      <c r="AJ73" s="20">
        <f ca="1">SUMIF($F:S,"岡崎南部",S:S)</f>
        <v>0</v>
      </c>
      <c r="AK73" s="20">
        <f ca="1">SUMIF($F:T,"岡崎南部",T:T)</f>
        <v>0</v>
      </c>
    </row>
    <row r="74" spans="1:38" ht="15.5" customHeight="1">
      <c r="A74" s="3"/>
      <c r="B74" s="3"/>
      <c r="C74" s="3"/>
      <c r="D74" s="3"/>
      <c r="E74" s="3"/>
      <c r="F74" s="3"/>
      <c r="G74" s="5"/>
      <c r="H74" s="5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Z74" s="24">
        <f>COUNTIF(F:F,"岡崎南部")</f>
        <v>0</v>
      </c>
      <c r="AA74" s="20">
        <f>Z74</f>
        <v>0</v>
      </c>
      <c r="AB74" s="20">
        <f t="shared" ref="AB74:AK74" si="44">AA74</f>
        <v>0</v>
      </c>
      <c r="AC74" s="20">
        <f t="shared" si="44"/>
        <v>0</v>
      </c>
      <c r="AD74" s="20">
        <f t="shared" si="44"/>
        <v>0</v>
      </c>
      <c r="AE74" s="20">
        <f t="shared" si="44"/>
        <v>0</v>
      </c>
      <c r="AF74" s="20">
        <f t="shared" si="44"/>
        <v>0</v>
      </c>
      <c r="AG74" s="20">
        <f t="shared" si="44"/>
        <v>0</v>
      </c>
      <c r="AH74" s="20">
        <f t="shared" si="44"/>
        <v>0</v>
      </c>
      <c r="AI74" s="20">
        <f t="shared" si="44"/>
        <v>0</v>
      </c>
      <c r="AJ74" s="20">
        <f t="shared" si="44"/>
        <v>0</v>
      </c>
      <c r="AK74" s="20">
        <f t="shared" si="44"/>
        <v>0</v>
      </c>
    </row>
    <row r="75" spans="1:38" ht="15.5" customHeight="1">
      <c r="A75" s="3"/>
      <c r="B75" s="3"/>
      <c r="C75" s="3"/>
      <c r="D75" s="3"/>
      <c r="E75" s="3"/>
      <c r="F75" s="3"/>
      <c r="G75" s="5"/>
      <c r="H75" s="5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Z75" s="24" t="e">
        <f ca="1">Z73/Z74</f>
        <v>#DIV/0!</v>
      </c>
      <c r="AA75" s="24" t="e">
        <f t="shared" ref="AA75:AK75" ca="1" si="45">AA73/AA74</f>
        <v>#DIV/0!</v>
      </c>
      <c r="AB75" s="24" t="e">
        <f t="shared" ca="1" si="45"/>
        <v>#DIV/0!</v>
      </c>
      <c r="AC75" s="24" t="e">
        <f t="shared" ca="1" si="45"/>
        <v>#DIV/0!</v>
      </c>
      <c r="AD75" s="24" t="e">
        <f t="shared" ca="1" si="45"/>
        <v>#DIV/0!</v>
      </c>
      <c r="AE75" s="24" t="e">
        <f t="shared" ca="1" si="45"/>
        <v>#DIV/0!</v>
      </c>
      <c r="AF75" s="24" t="e">
        <f t="shared" ca="1" si="45"/>
        <v>#DIV/0!</v>
      </c>
      <c r="AG75" s="24" t="e">
        <f t="shared" ca="1" si="45"/>
        <v>#DIV/0!</v>
      </c>
      <c r="AH75" s="24" t="e">
        <f t="shared" ca="1" si="45"/>
        <v>#DIV/0!</v>
      </c>
      <c r="AI75" s="24" t="e">
        <f t="shared" ca="1" si="45"/>
        <v>#DIV/0!</v>
      </c>
      <c r="AJ75" s="24" t="e">
        <f t="shared" ca="1" si="45"/>
        <v>#DIV/0!</v>
      </c>
      <c r="AK75" s="24" t="e">
        <f t="shared" ca="1" si="45"/>
        <v>#DIV/0!</v>
      </c>
      <c r="AL75" s="20" t="str">
        <f>X73</f>
        <v>岡崎南部</v>
      </c>
    </row>
    <row r="76" spans="1:38" ht="15.5" customHeight="1">
      <c r="A76" s="3"/>
      <c r="B76" s="3"/>
      <c r="C76" s="3"/>
      <c r="D76" s="3"/>
      <c r="E76" s="3"/>
      <c r="F76" s="3"/>
      <c r="G76" s="5"/>
      <c r="H76" s="5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X76" s="27" t="s">
        <v>43</v>
      </c>
      <c r="Z76" s="20">
        <f ca="1">SUMIF($F:I,"岡崎（石垣）",I:I)</f>
        <v>0</v>
      </c>
      <c r="AA76" s="20">
        <f ca="1">SUMIF($F:J,"岡崎（石垣）",J:J)</f>
        <v>0</v>
      </c>
      <c r="AB76" s="20">
        <f ca="1">SUMIF($F:K,"岡崎（石垣）",K:K)</f>
        <v>0</v>
      </c>
      <c r="AC76" s="20">
        <f ca="1">SUMIF($F:L,"岡崎（石垣）",L:L)</f>
        <v>0</v>
      </c>
      <c r="AD76" s="20">
        <f ca="1">SUMIF($F:M,"岡崎（石垣）",M:M)</f>
        <v>0</v>
      </c>
      <c r="AE76" s="20">
        <f ca="1">SUMIF($F:N,"岡崎（石垣）",N:N)</f>
        <v>0</v>
      </c>
      <c r="AF76" s="20">
        <f ca="1">SUMIF($F:O,"岡崎（石垣）",O:O)</f>
        <v>0</v>
      </c>
      <c r="AG76" s="20">
        <f ca="1">SUMIF($F:P,"岡崎（石垣）",P:P)</f>
        <v>0</v>
      </c>
      <c r="AH76" s="20">
        <f ca="1">SUMIF($F:Q,"岡崎（石垣）",Q:Q)</f>
        <v>0</v>
      </c>
      <c r="AI76" s="20">
        <f ca="1">SUMIF($F:R,"岡崎（石垣）",R:R)</f>
        <v>0</v>
      </c>
      <c r="AJ76" s="20">
        <f ca="1">SUMIF($F:S,"岡崎（石垣）",S:S)</f>
        <v>0</v>
      </c>
      <c r="AK76" s="20">
        <f ca="1">SUMIF($F:T,"岡崎（石垣）",T:T)</f>
        <v>0</v>
      </c>
      <c r="AL76" s="27"/>
    </row>
    <row r="77" spans="1:38" ht="15.5" customHeight="1">
      <c r="A77" s="3"/>
      <c r="B77" s="3"/>
      <c r="C77" s="3"/>
      <c r="D77" s="3"/>
      <c r="E77" s="3"/>
      <c r="F77" s="3"/>
      <c r="G77" s="5"/>
      <c r="H77" s="5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Z77" s="24">
        <f>COUNTIF(F:F,"岡崎（石垣）")</f>
        <v>0</v>
      </c>
      <c r="AA77" s="20">
        <f>Z77</f>
        <v>0</v>
      </c>
      <c r="AB77" s="20">
        <f t="shared" ref="AB77:AK77" si="46">AA77</f>
        <v>0</v>
      </c>
      <c r="AC77" s="20">
        <f t="shared" si="46"/>
        <v>0</v>
      </c>
      <c r="AD77" s="20">
        <f t="shared" si="46"/>
        <v>0</v>
      </c>
      <c r="AE77" s="20">
        <f t="shared" si="46"/>
        <v>0</v>
      </c>
      <c r="AF77" s="20">
        <f t="shared" si="46"/>
        <v>0</v>
      </c>
      <c r="AG77" s="20">
        <f t="shared" si="46"/>
        <v>0</v>
      </c>
      <c r="AH77" s="20">
        <f t="shared" si="46"/>
        <v>0</v>
      </c>
      <c r="AI77" s="20">
        <f t="shared" si="46"/>
        <v>0</v>
      </c>
      <c r="AJ77" s="20">
        <f t="shared" si="46"/>
        <v>0</v>
      </c>
      <c r="AK77" s="20">
        <f t="shared" si="46"/>
        <v>0</v>
      </c>
    </row>
    <row r="78" spans="1:38" ht="15.5" customHeight="1">
      <c r="A78" s="3"/>
      <c r="B78" s="3"/>
      <c r="C78" s="3"/>
      <c r="D78" s="3"/>
      <c r="E78" s="3"/>
      <c r="F78" s="3"/>
      <c r="G78" s="5"/>
      <c r="H78" s="5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Z78" s="24" t="e">
        <f ca="1">Z76/Z77</f>
        <v>#DIV/0!</v>
      </c>
      <c r="AA78" s="24" t="e">
        <f t="shared" ref="AA78:AK78" ca="1" si="47">AA76/AA77</f>
        <v>#DIV/0!</v>
      </c>
      <c r="AB78" s="24" t="e">
        <f t="shared" ca="1" si="47"/>
        <v>#DIV/0!</v>
      </c>
      <c r="AC78" s="24" t="e">
        <f t="shared" ca="1" si="47"/>
        <v>#DIV/0!</v>
      </c>
      <c r="AD78" s="24" t="e">
        <f t="shared" ca="1" si="47"/>
        <v>#DIV/0!</v>
      </c>
      <c r="AE78" s="24" t="e">
        <f t="shared" ca="1" si="47"/>
        <v>#DIV/0!</v>
      </c>
      <c r="AF78" s="24" t="e">
        <f t="shared" ca="1" si="47"/>
        <v>#DIV/0!</v>
      </c>
      <c r="AG78" s="24" t="e">
        <f t="shared" ca="1" si="47"/>
        <v>#DIV/0!</v>
      </c>
      <c r="AH78" s="24" t="e">
        <f t="shared" ca="1" si="47"/>
        <v>#DIV/0!</v>
      </c>
      <c r="AI78" s="24" t="e">
        <f t="shared" ca="1" si="47"/>
        <v>#DIV/0!</v>
      </c>
      <c r="AJ78" s="24" t="e">
        <f t="shared" ca="1" si="47"/>
        <v>#DIV/0!</v>
      </c>
      <c r="AK78" s="24" t="e">
        <f t="shared" ca="1" si="47"/>
        <v>#DIV/0!</v>
      </c>
      <c r="AL78" s="20" t="str">
        <f>X76</f>
        <v>岡崎（石垣）</v>
      </c>
    </row>
    <row r="79" spans="1:38" ht="15.5" customHeight="1">
      <c r="A79" s="3"/>
      <c r="B79" s="3"/>
      <c r="C79" s="3"/>
      <c r="D79" s="3"/>
      <c r="E79" s="3"/>
      <c r="F79" s="3"/>
      <c r="G79" s="5"/>
      <c r="H79" s="5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X79" s="15" t="s">
        <v>29</v>
      </c>
      <c r="Z79" s="20">
        <f ca="1">SUMIF($F:I,"岡崎（石垣）",I:I)</f>
        <v>0</v>
      </c>
      <c r="AA79" s="20">
        <f ca="1">SUMIF($F:J,"岡崎（石垣）",J:J)</f>
        <v>0</v>
      </c>
      <c r="AB79" s="20">
        <f ca="1">SUMIF($F:K,"岡崎（石垣）",K:K)</f>
        <v>0</v>
      </c>
      <c r="AC79" s="20">
        <f ca="1">SUMIF($F:L,"岡崎（石垣）",L:L)</f>
        <v>0</v>
      </c>
      <c r="AD79" s="20">
        <f ca="1">SUMIF($F:M,"岡崎（石垣）",M:M)</f>
        <v>0</v>
      </c>
      <c r="AE79" s="20">
        <f ca="1">SUMIF($F:N,"岡崎（石垣）",N:N)</f>
        <v>0</v>
      </c>
      <c r="AF79" s="20">
        <f ca="1">SUMIF($F:O,"岡崎（石垣）",O:O)</f>
        <v>0</v>
      </c>
      <c r="AG79" s="20">
        <f ca="1">SUMIF($F:P,"岡崎（石垣）",P:P)</f>
        <v>0</v>
      </c>
      <c r="AH79" s="20">
        <f ca="1">SUMIF($F:Q,"岡崎（石垣）",Q:Q)</f>
        <v>0</v>
      </c>
      <c r="AI79" s="20">
        <f ca="1">SUMIF($F:R,"岡崎（石垣）",R:R)</f>
        <v>0</v>
      </c>
      <c r="AJ79" s="20">
        <f ca="1">SUMIF($F:S,"岡崎（石垣）",S:S)</f>
        <v>0</v>
      </c>
      <c r="AK79" s="20">
        <f ca="1">SUMIF($F:T,"岡崎（石垣）",T:T)</f>
        <v>0</v>
      </c>
    </row>
    <row r="80" spans="1:38" ht="15.5" customHeight="1">
      <c r="A80" s="3"/>
      <c r="B80" s="3"/>
      <c r="C80" s="3"/>
      <c r="D80" s="3"/>
      <c r="E80" s="3"/>
      <c r="F80" s="3"/>
      <c r="G80" s="5"/>
      <c r="H80" s="5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Z80" s="24">
        <f>COUNTIF(F:F,"岡崎（石垣）")</f>
        <v>0</v>
      </c>
      <c r="AA80" s="20">
        <f>Z80</f>
        <v>0</v>
      </c>
      <c r="AB80" s="20">
        <f t="shared" ref="AB80:AK80" si="48">AA80</f>
        <v>0</v>
      </c>
      <c r="AC80" s="20">
        <f t="shared" si="48"/>
        <v>0</v>
      </c>
      <c r="AD80" s="20">
        <f t="shared" si="48"/>
        <v>0</v>
      </c>
      <c r="AE80" s="20">
        <f t="shared" si="48"/>
        <v>0</v>
      </c>
      <c r="AF80" s="20">
        <f t="shared" si="48"/>
        <v>0</v>
      </c>
      <c r="AG80" s="20">
        <f t="shared" si="48"/>
        <v>0</v>
      </c>
      <c r="AH80" s="20">
        <f t="shared" si="48"/>
        <v>0</v>
      </c>
      <c r="AI80" s="20">
        <f t="shared" si="48"/>
        <v>0</v>
      </c>
      <c r="AJ80" s="20">
        <f t="shared" si="48"/>
        <v>0</v>
      </c>
      <c r="AK80" s="20">
        <f t="shared" si="48"/>
        <v>0</v>
      </c>
    </row>
    <row r="81" spans="1:38" ht="15.5" customHeight="1">
      <c r="A81" s="3"/>
      <c r="B81" s="3"/>
      <c r="C81" s="3"/>
      <c r="D81" s="3"/>
      <c r="E81" s="3"/>
      <c r="F81" s="3"/>
      <c r="G81" s="5"/>
      <c r="H81" s="5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Z81" s="24" t="e">
        <f ca="1">Z79/Z80</f>
        <v>#DIV/0!</v>
      </c>
      <c r="AA81" s="24" t="e">
        <f t="shared" ref="AA81:AK81" ca="1" si="49">AA79/AA80</f>
        <v>#DIV/0!</v>
      </c>
      <c r="AB81" s="24" t="e">
        <f t="shared" ca="1" si="49"/>
        <v>#DIV/0!</v>
      </c>
      <c r="AC81" s="24" t="e">
        <f t="shared" ca="1" si="49"/>
        <v>#DIV/0!</v>
      </c>
      <c r="AD81" s="24" t="e">
        <f t="shared" ca="1" si="49"/>
        <v>#DIV/0!</v>
      </c>
      <c r="AE81" s="24" t="e">
        <f t="shared" ca="1" si="49"/>
        <v>#DIV/0!</v>
      </c>
      <c r="AF81" s="24" t="e">
        <f t="shared" ca="1" si="49"/>
        <v>#DIV/0!</v>
      </c>
      <c r="AG81" s="24" t="e">
        <f t="shared" ca="1" si="49"/>
        <v>#DIV/0!</v>
      </c>
      <c r="AH81" s="24" t="e">
        <f t="shared" ca="1" si="49"/>
        <v>#DIV/0!</v>
      </c>
      <c r="AI81" s="24" t="e">
        <f t="shared" ca="1" si="49"/>
        <v>#DIV/0!</v>
      </c>
      <c r="AJ81" s="24" t="e">
        <f t="shared" ca="1" si="49"/>
        <v>#DIV/0!</v>
      </c>
      <c r="AK81" s="24" t="e">
        <f t="shared" ca="1" si="49"/>
        <v>#DIV/0!</v>
      </c>
      <c r="AL81" s="20" t="str">
        <f>X79</f>
        <v>本宿</v>
      </c>
    </row>
    <row r="82" spans="1:38" ht="15.5" customHeight="1">
      <c r="A82" s="3"/>
      <c r="B82" s="3"/>
      <c r="C82" s="3"/>
      <c r="D82" s="3"/>
      <c r="E82" s="4"/>
      <c r="F82" s="4"/>
      <c r="G82" s="5"/>
      <c r="H82" s="5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X82" s="15" t="s">
        <v>39</v>
      </c>
      <c r="Z82" s="20">
        <f ca="1">SUMIF($F:I,"岡崎北部",I:I)</f>
        <v>0</v>
      </c>
      <c r="AA82" s="20">
        <f ca="1">SUMIF($F:J,"岡崎北部",J:J)</f>
        <v>0</v>
      </c>
      <c r="AB82" s="20">
        <f ca="1">SUMIF($F:K,"岡崎北部",K:K)</f>
        <v>0</v>
      </c>
      <c r="AC82" s="20">
        <f ca="1">SUMIF($F:L,"岡崎北部",L:L)</f>
        <v>0</v>
      </c>
      <c r="AD82" s="20">
        <f ca="1">SUMIF($F:M,"岡崎北部",M:M)</f>
        <v>0</v>
      </c>
      <c r="AE82" s="20">
        <f ca="1">SUMIF($F:N,"岡崎北部",N:N)</f>
        <v>0</v>
      </c>
      <c r="AF82" s="20">
        <f ca="1">SUMIF($F:O,"岡崎北部",O:O)</f>
        <v>0</v>
      </c>
      <c r="AG82" s="20">
        <f ca="1">SUMIF($F:P,"岡崎北部",P:P)</f>
        <v>0</v>
      </c>
      <c r="AH82" s="20">
        <f ca="1">SUMIF($F:Q,"岡崎北部",Q:Q)</f>
        <v>0</v>
      </c>
      <c r="AI82" s="20">
        <f ca="1">SUMIF($F:R,"岡崎北部",R:R)</f>
        <v>0</v>
      </c>
      <c r="AJ82" s="20">
        <f ca="1">SUMIF($F:S,"岡崎北部",S:S)</f>
        <v>0</v>
      </c>
      <c r="AK82" s="20">
        <f ca="1">SUMIF($F:T,"岡崎北部",T:T)</f>
        <v>0</v>
      </c>
    </row>
    <row r="83" spans="1:38" ht="15.5" customHeight="1">
      <c r="A83" s="3"/>
      <c r="B83" s="3"/>
      <c r="C83" s="3"/>
      <c r="D83" s="3"/>
      <c r="E83" s="3"/>
      <c r="F83" s="3"/>
      <c r="G83" s="5"/>
      <c r="H83" s="5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Z83" s="24">
        <f>COUNTIF(F:F,"岡崎北部")</f>
        <v>0</v>
      </c>
      <c r="AA83" s="20">
        <f>Z83</f>
        <v>0</v>
      </c>
      <c r="AB83" s="20">
        <f t="shared" ref="AB83:AK83" si="50">AA83</f>
        <v>0</v>
      </c>
      <c r="AC83" s="20">
        <f t="shared" si="50"/>
        <v>0</v>
      </c>
      <c r="AD83" s="20">
        <f t="shared" si="50"/>
        <v>0</v>
      </c>
      <c r="AE83" s="20">
        <f t="shared" si="50"/>
        <v>0</v>
      </c>
      <c r="AF83" s="20">
        <f t="shared" si="50"/>
        <v>0</v>
      </c>
      <c r="AG83" s="20">
        <f t="shared" si="50"/>
        <v>0</v>
      </c>
      <c r="AH83" s="20">
        <f t="shared" si="50"/>
        <v>0</v>
      </c>
      <c r="AI83" s="20">
        <f t="shared" si="50"/>
        <v>0</v>
      </c>
      <c r="AJ83" s="20">
        <f t="shared" si="50"/>
        <v>0</v>
      </c>
      <c r="AK83" s="20">
        <f t="shared" si="50"/>
        <v>0</v>
      </c>
    </row>
    <row r="84" spans="1:38" ht="15.5" customHeight="1">
      <c r="A84" s="3"/>
      <c r="B84" s="3"/>
      <c r="C84" s="3"/>
      <c r="D84" s="3"/>
      <c r="E84" s="3"/>
      <c r="F84" s="3"/>
      <c r="G84" s="5"/>
      <c r="H84" s="5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Z84" s="24" t="e">
        <f ca="1">Z82/Z83</f>
        <v>#DIV/0!</v>
      </c>
      <c r="AA84" s="24" t="e">
        <f t="shared" ref="AA84:AK84" ca="1" si="51">AA82/AA83</f>
        <v>#DIV/0!</v>
      </c>
      <c r="AB84" s="24" t="e">
        <f t="shared" ca="1" si="51"/>
        <v>#DIV/0!</v>
      </c>
      <c r="AC84" s="24" t="e">
        <f t="shared" ca="1" si="51"/>
        <v>#DIV/0!</v>
      </c>
      <c r="AD84" s="24" t="e">
        <f t="shared" ca="1" si="51"/>
        <v>#DIV/0!</v>
      </c>
      <c r="AE84" s="24" t="e">
        <f t="shared" ca="1" si="51"/>
        <v>#DIV/0!</v>
      </c>
      <c r="AF84" s="24" t="e">
        <f t="shared" ca="1" si="51"/>
        <v>#DIV/0!</v>
      </c>
      <c r="AG84" s="24" t="e">
        <f t="shared" ca="1" si="51"/>
        <v>#DIV/0!</v>
      </c>
      <c r="AH84" s="24" t="e">
        <f t="shared" ca="1" si="51"/>
        <v>#DIV/0!</v>
      </c>
      <c r="AI84" s="24" t="e">
        <f t="shared" ca="1" si="51"/>
        <v>#DIV/0!</v>
      </c>
      <c r="AJ84" s="24" t="e">
        <f t="shared" ca="1" si="51"/>
        <v>#DIV/0!</v>
      </c>
      <c r="AK84" s="24" t="e">
        <f t="shared" ca="1" si="51"/>
        <v>#DIV/0!</v>
      </c>
      <c r="AL84" s="20" t="str">
        <f>X82</f>
        <v>岡崎北部</v>
      </c>
    </row>
    <row r="85" spans="1:38" ht="15.5" customHeight="1">
      <c r="A85" s="3"/>
      <c r="B85" s="3"/>
      <c r="C85" s="1"/>
      <c r="D85" s="3"/>
      <c r="E85" s="3"/>
      <c r="F85" s="3"/>
      <c r="G85" s="5"/>
      <c r="H85" s="5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X85" s="15" t="s">
        <v>49</v>
      </c>
      <c r="Z85" s="20">
        <f ca="1">SUMIF($F:I,"美合北部",I:I)</f>
        <v>0</v>
      </c>
      <c r="AA85" s="20">
        <f ca="1">SUMIF($F:J,"美合北部",J:J)</f>
        <v>0</v>
      </c>
      <c r="AB85" s="20">
        <f ca="1">SUMIF($F:K,"美合北部",K:K)</f>
        <v>0</v>
      </c>
      <c r="AC85" s="20">
        <f ca="1">SUMIF($F:L,"美合北部",L:L)</f>
        <v>0</v>
      </c>
      <c r="AD85" s="20">
        <f ca="1">SUMIF($F:M,"美合北部",M:M)</f>
        <v>0</v>
      </c>
      <c r="AE85" s="20">
        <f ca="1">SUMIF($F:N,"美合北部",N:N)</f>
        <v>0</v>
      </c>
      <c r="AF85" s="20">
        <f ca="1">SUMIF($F:O,"美合北部",O:O)</f>
        <v>0</v>
      </c>
      <c r="AG85" s="20">
        <f ca="1">SUMIF($F:P,"美合北部",P:P)</f>
        <v>0</v>
      </c>
      <c r="AH85" s="20">
        <f ca="1">SUMIF($F:Q,"美合北部",Q:Q)</f>
        <v>0</v>
      </c>
      <c r="AI85" s="20">
        <f ca="1">SUMIF($F:R,"美合北部",R:R)</f>
        <v>0</v>
      </c>
      <c r="AJ85" s="20">
        <f ca="1">SUMIF($F:S,"美合北部",S:S)</f>
        <v>0</v>
      </c>
      <c r="AK85" s="20">
        <f ca="1">SUMIF($F:T,"美合北部",T:T)</f>
        <v>0</v>
      </c>
    </row>
    <row r="86" spans="1:38" ht="15.5" customHeight="1">
      <c r="A86" s="3"/>
      <c r="B86" s="3"/>
      <c r="C86" s="3"/>
      <c r="D86" s="3"/>
      <c r="E86" s="3"/>
      <c r="F86" s="3"/>
      <c r="G86" s="5"/>
      <c r="H86" s="5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Z86" s="24">
        <f>COUNTIF(F:F,"美合北部")</f>
        <v>0</v>
      </c>
      <c r="AA86" s="20">
        <f>Z86</f>
        <v>0</v>
      </c>
      <c r="AB86" s="20">
        <f t="shared" ref="AB86:AK86" si="52">AA86</f>
        <v>0</v>
      </c>
      <c r="AC86" s="20">
        <f t="shared" si="52"/>
        <v>0</v>
      </c>
      <c r="AD86" s="20">
        <f t="shared" si="52"/>
        <v>0</v>
      </c>
      <c r="AE86" s="20">
        <f t="shared" si="52"/>
        <v>0</v>
      </c>
      <c r="AF86" s="20">
        <f t="shared" si="52"/>
        <v>0</v>
      </c>
      <c r="AG86" s="20">
        <f t="shared" si="52"/>
        <v>0</v>
      </c>
      <c r="AH86" s="20">
        <f t="shared" si="52"/>
        <v>0</v>
      </c>
      <c r="AI86" s="20">
        <f t="shared" si="52"/>
        <v>0</v>
      </c>
      <c r="AJ86" s="20">
        <f t="shared" si="52"/>
        <v>0</v>
      </c>
      <c r="AK86" s="20">
        <f t="shared" si="52"/>
        <v>0</v>
      </c>
    </row>
    <row r="87" spans="1:38" ht="15.5" customHeight="1">
      <c r="A87" s="3"/>
      <c r="B87" s="3"/>
      <c r="C87" s="3"/>
      <c r="D87" s="3"/>
      <c r="E87" s="3"/>
      <c r="F87" s="3"/>
      <c r="G87" s="5"/>
      <c r="H87" s="5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Z87" s="24" t="e">
        <f ca="1">Z85/Z86</f>
        <v>#DIV/0!</v>
      </c>
      <c r="AA87" s="24" t="e">
        <f t="shared" ref="AA87:AK87" ca="1" si="53">AA85/AA86</f>
        <v>#DIV/0!</v>
      </c>
      <c r="AB87" s="24" t="e">
        <f t="shared" ca="1" si="53"/>
        <v>#DIV/0!</v>
      </c>
      <c r="AC87" s="24" t="e">
        <f t="shared" ca="1" si="53"/>
        <v>#DIV/0!</v>
      </c>
      <c r="AD87" s="24" t="e">
        <f t="shared" ca="1" si="53"/>
        <v>#DIV/0!</v>
      </c>
      <c r="AE87" s="24" t="e">
        <f t="shared" ca="1" si="53"/>
        <v>#DIV/0!</v>
      </c>
      <c r="AF87" s="24" t="e">
        <f t="shared" ca="1" si="53"/>
        <v>#DIV/0!</v>
      </c>
      <c r="AG87" s="24" t="e">
        <f t="shared" ca="1" si="53"/>
        <v>#DIV/0!</v>
      </c>
      <c r="AH87" s="24" t="e">
        <f t="shared" ca="1" si="53"/>
        <v>#DIV/0!</v>
      </c>
      <c r="AI87" s="24" t="e">
        <f t="shared" ca="1" si="53"/>
        <v>#DIV/0!</v>
      </c>
      <c r="AJ87" s="24" t="e">
        <f t="shared" ca="1" si="53"/>
        <v>#DIV/0!</v>
      </c>
      <c r="AK87" s="24" t="e">
        <f t="shared" ca="1" si="53"/>
        <v>#DIV/0!</v>
      </c>
      <c r="AL87" s="20" t="str">
        <f>X85</f>
        <v>美合北部</v>
      </c>
    </row>
    <row r="88" spans="1:38" ht="15.5" customHeight="1">
      <c r="A88" s="4"/>
      <c r="B88" s="4"/>
      <c r="C88" s="1"/>
      <c r="D88" s="4"/>
      <c r="E88" s="4"/>
      <c r="F88" s="4"/>
      <c r="G88" s="6"/>
      <c r="H88" s="6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X88" s="15" t="s">
        <v>50</v>
      </c>
      <c r="Z88" s="20">
        <f ca="1">SUMIF($F:I,"岩津",I:I)</f>
        <v>0</v>
      </c>
      <c r="AA88" s="20">
        <f ca="1">SUMIF($F:J,"岩津",J:J)</f>
        <v>0</v>
      </c>
      <c r="AB88" s="20">
        <f ca="1">SUMIF($F:K,"岩津",K:K)</f>
        <v>0</v>
      </c>
      <c r="AC88" s="20">
        <f ca="1">SUMIF($F:L,"岩津",L:L)</f>
        <v>0</v>
      </c>
      <c r="AD88" s="20">
        <f ca="1">SUMIF($F:M,"岩津",M:M)</f>
        <v>0</v>
      </c>
      <c r="AE88" s="20">
        <f ca="1">SUMIF($F:N,"岩津",N:N)</f>
        <v>0</v>
      </c>
      <c r="AF88" s="20">
        <f ca="1">SUMIF($F:O,"岩津",O:O)</f>
        <v>0</v>
      </c>
      <c r="AG88" s="20">
        <f ca="1">SUMIF($F:P,"岩津",P:P)</f>
        <v>0</v>
      </c>
      <c r="AH88" s="20">
        <f ca="1">SUMIF($F:Q,"岩津",Q:Q)</f>
        <v>0</v>
      </c>
      <c r="AI88" s="20">
        <f ca="1">SUMIF($F:R,"岩津",R:R)</f>
        <v>0</v>
      </c>
      <c r="AJ88" s="20">
        <f ca="1">SUMIF($F:S,"岩津",S:S)</f>
        <v>0</v>
      </c>
      <c r="AK88" s="20">
        <f ca="1">SUMIF($F:T,"岩津",T:T)</f>
        <v>0</v>
      </c>
    </row>
    <row r="89" spans="1:38" ht="15.5" customHeight="1">
      <c r="A89" s="3"/>
      <c r="B89" s="3"/>
      <c r="C89" s="3"/>
      <c r="D89" s="4"/>
      <c r="E89" s="4"/>
      <c r="F89" s="4"/>
      <c r="G89" s="6"/>
      <c r="H89" s="5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Z89" s="24">
        <f>COUNTIF(F:F,"岩津")</f>
        <v>0</v>
      </c>
      <c r="AA89" s="20">
        <f>Z89</f>
        <v>0</v>
      </c>
      <c r="AB89" s="20">
        <f t="shared" ref="AB89:AK89" si="54">AA89</f>
        <v>0</v>
      </c>
      <c r="AC89" s="20">
        <f t="shared" si="54"/>
        <v>0</v>
      </c>
      <c r="AD89" s="20">
        <f t="shared" si="54"/>
        <v>0</v>
      </c>
      <c r="AE89" s="20">
        <f t="shared" si="54"/>
        <v>0</v>
      </c>
      <c r="AF89" s="20">
        <f t="shared" si="54"/>
        <v>0</v>
      </c>
      <c r="AG89" s="20">
        <f t="shared" si="54"/>
        <v>0</v>
      </c>
      <c r="AH89" s="20">
        <f t="shared" si="54"/>
        <v>0</v>
      </c>
      <c r="AI89" s="20">
        <f t="shared" si="54"/>
        <v>0</v>
      </c>
      <c r="AJ89" s="20">
        <f t="shared" si="54"/>
        <v>0</v>
      </c>
      <c r="AK89" s="20">
        <f t="shared" si="54"/>
        <v>0</v>
      </c>
    </row>
    <row r="90" spans="1:38" ht="15.5" customHeight="1">
      <c r="A90" s="3"/>
      <c r="B90" s="3"/>
      <c r="C90" s="1"/>
      <c r="D90" s="4"/>
      <c r="E90" s="4"/>
      <c r="F90" s="4"/>
      <c r="G90" s="6"/>
      <c r="H90" s="5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Z90" s="24" t="e">
        <f ca="1">Z88/Z89</f>
        <v>#DIV/0!</v>
      </c>
      <c r="AA90" s="24" t="e">
        <f t="shared" ref="AA90:AK90" ca="1" si="55">AA88/AA89</f>
        <v>#DIV/0!</v>
      </c>
      <c r="AB90" s="24" t="e">
        <f t="shared" ca="1" si="55"/>
        <v>#DIV/0!</v>
      </c>
      <c r="AC90" s="24" t="e">
        <f t="shared" ca="1" si="55"/>
        <v>#DIV/0!</v>
      </c>
      <c r="AD90" s="24" t="e">
        <f t="shared" ca="1" si="55"/>
        <v>#DIV/0!</v>
      </c>
      <c r="AE90" s="24" t="e">
        <f t="shared" ca="1" si="55"/>
        <v>#DIV/0!</v>
      </c>
      <c r="AF90" s="24" t="e">
        <f t="shared" ca="1" si="55"/>
        <v>#DIV/0!</v>
      </c>
      <c r="AG90" s="24" t="e">
        <f t="shared" ca="1" si="55"/>
        <v>#DIV/0!</v>
      </c>
      <c r="AH90" s="24" t="e">
        <f t="shared" ca="1" si="55"/>
        <v>#DIV/0!</v>
      </c>
      <c r="AI90" s="24" t="e">
        <f t="shared" ca="1" si="55"/>
        <v>#DIV/0!</v>
      </c>
      <c r="AJ90" s="24" t="e">
        <f t="shared" ca="1" si="55"/>
        <v>#DIV/0!</v>
      </c>
      <c r="AK90" s="24" t="e">
        <f t="shared" ca="1" si="55"/>
        <v>#DIV/0!</v>
      </c>
      <c r="AL90" s="20" t="str">
        <f>X88</f>
        <v>岩津</v>
      </c>
    </row>
    <row r="91" spans="1:38" ht="15.5" customHeight="1">
      <c r="A91" s="3"/>
      <c r="B91" s="3"/>
      <c r="C91" s="3"/>
      <c r="D91" s="4"/>
      <c r="E91" s="4"/>
      <c r="F91" s="4"/>
      <c r="G91" s="6"/>
      <c r="H91" s="5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X91" s="15" t="s">
        <v>51</v>
      </c>
      <c r="Z91" s="20">
        <f ca="1">SUMIF($F:I,"大平",I:I)</f>
        <v>0</v>
      </c>
      <c r="AA91" s="20">
        <f ca="1">SUMIF($F:J,"大平",J:J)</f>
        <v>0</v>
      </c>
      <c r="AB91" s="20">
        <f ca="1">SUMIF($F:K,"大平",K:K)</f>
        <v>0</v>
      </c>
      <c r="AC91" s="20">
        <f ca="1">SUMIF($F:L,"大平",L:L)</f>
        <v>0</v>
      </c>
      <c r="AD91" s="20">
        <f ca="1">SUMIF($F:M,"大平",M:M)</f>
        <v>0</v>
      </c>
      <c r="AE91" s="20">
        <f ca="1">SUMIF($F:N,"大平",N:N)</f>
        <v>0</v>
      </c>
      <c r="AF91" s="20">
        <f ca="1">SUMIF($F:O,"大平",O:O)</f>
        <v>0</v>
      </c>
      <c r="AG91" s="20">
        <f ca="1">SUMIF($F:P,"大平",P:P)</f>
        <v>0</v>
      </c>
      <c r="AH91" s="20">
        <f ca="1">SUMIF($F:Q,"大平",Q:Q)</f>
        <v>0</v>
      </c>
      <c r="AI91" s="20">
        <f ca="1">SUMIF($F:R,"大平",R:R)</f>
        <v>0</v>
      </c>
      <c r="AJ91" s="20">
        <f ca="1">SUMIF($F:S,"大平",S:S)</f>
        <v>0</v>
      </c>
      <c r="AK91" s="20">
        <f ca="1">SUMIF($F:T,"大平",T:T)</f>
        <v>0</v>
      </c>
    </row>
    <row r="92" spans="1:38" ht="15.5" customHeight="1">
      <c r="A92" s="3"/>
      <c r="B92" s="3"/>
      <c r="C92" s="3"/>
      <c r="D92" s="4"/>
      <c r="E92" s="4"/>
      <c r="F92" s="4"/>
      <c r="G92" s="6"/>
      <c r="H92" s="5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Z92" s="24">
        <f>COUNTIF(F:F,"大平")</f>
        <v>0</v>
      </c>
      <c r="AA92" s="20">
        <f>Z92</f>
        <v>0</v>
      </c>
      <c r="AB92" s="20">
        <f t="shared" ref="AB92:AK92" si="56">AA92</f>
        <v>0</v>
      </c>
      <c r="AC92" s="20">
        <f t="shared" si="56"/>
        <v>0</v>
      </c>
      <c r="AD92" s="20">
        <f t="shared" si="56"/>
        <v>0</v>
      </c>
      <c r="AE92" s="20">
        <f t="shared" si="56"/>
        <v>0</v>
      </c>
      <c r="AF92" s="20">
        <f t="shared" si="56"/>
        <v>0</v>
      </c>
      <c r="AG92" s="20">
        <f t="shared" si="56"/>
        <v>0</v>
      </c>
      <c r="AH92" s="20">
        <f t="shared" si="56"/>
        <v>0</v>
      </c>
      <c r="AI92" s="20">
        <f t="shared" si="56"/>
        <v>0</v>
      </c>
      <c r="AJ92" s="20">
        <f t="shared" si="56"/>
        <v>0</v>
      </c>
      <c r="AK92" s="20">
        <f t="shared" si="56"/>
        <v>0</v>
      </c>
    </row>
    <row r="93" spans="1:38" ht="15.5" customHeight="1">
      <c r="A93" s="3"/>
      <c r="B93" s="3"/>
      <c r="C93" s="1"/>
      <c r="D93" s="4"/>
      <c r="E93" s="4"/>
      <c r="F93" s="4"/>
      <c r="G93" s="6"/>
      <c r="H93" s="5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Z93" s="24" t="e">
        <f ca="1">Z91/Z92</f>
        <v>#DIV/0!</v>
      </c>
      <c r="AA93" s="24" t="e">
        <f t="shared" ref="AA93:AK93" ca="1" si="57">AA91/AA92</f>
        <v>#DIV/0!</v>
      </c>
      <c r="AB93" s="24" t="e">
        <f t="shared" ca="1" si="57"/>
        <v>#DIV/0!</v>
      </c>
      <c r="AC93" s="24" t="e">
        <f t="shared" ca="1" si="57"/>
        <v>#DIV/0!</v>
      </c>
      <c r="AD93" s="24" t="e">
        <f t="shared" ca="1" si="57"/>
        <v>#DIV/0!</v>
      </c>
      <c r="AE93" s="24" t="e">
        <f t="shared" ca="1" si="57"/>
        <v>#DIV/0!</v>
      </c>
      <c r="AF93" s="24" t="e">
        <f t="shared" ca="1" si="57"/>
        <v>#DIV/0!</v>
      </c>
      <c r="AG93" s="24" t="e">
        <f t="shared" ca="1" si="57"/>
        <v>#DIV/0!</v>
      </c>
      <c r="AH93" s="24" t="e">
        <f t="shared" ca="1" si="57"/>
        <v>#DIV/0!</v>
      </c>
      <c r="AI93" s="24" t="e">
        <f t="shared" ca="1" si="57"/>
        <v>#DIV/0!</v>
      </c>
      <c r="AJ93" s="24" t="e">
        <f t="shared" ca="1" si="57"/>
        <v>#DIV/0!</v>
      </c>
      <c r="AK93" s="24" t="e">
        <f t="shared" ca="1" si="57"/>
        <v>#DIV/0!</v>
      </c>
      <c r="AL93" s="20" t="str">
        <f>X91</f>
        <v>大平</v>
      </c>
    </row>
    <row r="94" spans="1:38" ht="15.5" customHeight="1">
      <c r="A94" s="3"/>
      <c r="B94" s="3"/>
      <c r="C94" s="3"/>
      <c r="D94" s="4"/>
      <c r="E94" s="4"/>
      <c r="F94" s="4"/>
      <c r="G94" s="6"/>
      <c r="H94" s="5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X94" s="15" t="s">
        <v>20</v>
      </c>
      <c r="Z94" s="20">
        <f ca="1">SUMIF($F:I,"河合",I:I)</f>
        <v>0</v>
      </c>
      <c r="AA94" s="20">
        <f ca="1">SUMIF($F:J,"河合",J:J)</f>
        <v>0</v>
      </c>
      <c r="AB94" s="20">
        <f ca="1">SUMIF($F:K,"河合",K:K)</f>
        <v>0</v>
      </c>
      <c r="AC94" s="20">
        <f ca="1">SUMIF($F:L,"河合",L:L)</f>
        <v>0</v>
      </c>
      <c r="AD94" s="20">
        <f ca="1">SUMIF($F:M,"河合",M:M)</f>
        <v>0</v>
      </c>
      <c r="AE94" s="20">
        <f ca="1">SUMIF($F:N,"河合",N:N)</f>
        <v>0</v>
      </c>
      <c r="AF94" s="20">
        <f ca="1">SUMIF($F:O,"河合",O:O)</f>
        <v>0</v>
      </c>
      <c r="AG94" s="20">
        <f ca="1">SUMIF($F:P,"河合",P:P)</f>
        <v>0</v>
      </c>
      <c r="AH94" s="20">
        <f ca="1">SUMIF($F:Q,"河合",Q:Q)</f>
        <v>0</v>
      </c>
      <c r="AI94" s="20">
        <f ca="1">SUMIF($F:R,"河合",R:R)</f>
        <v>0</v>
      </c>
      <c r="AJ94" s="20">
        <f ca="1">SUMIF($F:S,"河合",S:S)</f>
        <v>0</v>
      </c>
      <c r="AK94" s="20">
        <f ca="1">SUMIF($F:T,"河合",T:T)</f>
        <v>0</v>
      </c>
    </row>
    <row r="95" spans="1:38" ht="15.5" customHeight="1">
      <c r="A95" s="3"/>
      <c r="B95" s="3"/>
      <c r="C95" s="3"/>
      <c r="D95" s="4"/>
      <c r="E95" s="4"/>
      <c r="F95" s="4"/>
      <c r="G95" s="6"/>
      <c r="H95" s="5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Z95" s="24">
        <f>COUNTIF(F:F,"河合")</f>
        <v>0</v>
      </c>
      <c r="AA95" s="20">
        <f>Z95</f>
        <v>0</v>
      </c>
      <c r="AB95" s="20">
        <f t="shared" ref="AB95:AK95" si="58">AA95</f>
        <v>0</v>
      </c>
      <c r="AC95" s="20">
        <f t="shared" si="58"/>
        <v>0</v>
      </c>
      <c r="AD95" s="20">
        <f t="shared" si="58"/>
        <v>0</v>
      </c>
      <c r="AE95" s="20">
        <f t="shared" si="58"/>
        <v>0</v>
      </c>
      <c r="AF95" s="20">
        <f t="shared" si="58"/>
        <v>0</v>
      </c>
      <c r="AG95" s="20">
        <f t="shared" si="58"/>
        <v>0</v>
      </c>
      <c r="AH95" s="20">
        <f t="shared" si="58"/>
        <v>0</v>
      </c>
      <c r="AI95" s="20">
        <f t="shared" si="58"/>
        <v>0</v>
      </c>
      <c r="AJ95" s="20">
        <f t="shared" si="58"/>
        <v>0</v>
      </c>
      <c r="AK95" s="20">
        <f t="shared" si="58"/>
        <v>0</v>
      </c>
    </row>
    <row r="96" spans="1:38" ht="15.5" customHeight="1">
      <c r="A96" s="3"/>
      <c r="B96" s="3"/>
      <c r="C96" s="3"/>
      <c r="D96" s="4"/>
      <c r="E96" s="4"/>
      <c r="F96" s="4"/>
      <c r="G96" s="6"/>
      <c r="H96" s="5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Z96" s="24" t="e">
        <f ca="1">Z94/Z95</f>
        <v>#DIV/0!</v>
      </c>
      <c r="AA96" s="24" t="e">
        <f t="shared" ref="AA96:AK96" ca="1" si="59">AA94/AA95</f>
        <v>#DIV/0!</v>
      </c>
      <c r="AB96" s="24" t="e">
        <f t="shared" ca="1" si="59"/>
        <v>#DIV/0!</v>
      </c>
      <c r="AC96" s="24" t="e">
        <f t="shared" ca="1" si="59"/>
        <v>#DIV/0!</v>
      </c>
      <c r="AD96" s="24" t="e">
        <f t="shared" ca="1" si="59"/>
        <v>#DIV/0!</v>
      </c>
      <c r="AE96" s="24" t="e">
        <f t="shared" ca="1" si="59"/>
        <v>#DIV/0!</v>
      </c>
      <c r="AF96" s="24" t="e">
        <f t="shared" ca="1" si="59"/>
        <v>#DIV/0!</v>
      </c>
      <c r="AG96" s="24" t="e">
        <f t="shared" ca="1" si="59"/>
        <v>#DIV/0!</v>
      </c>
      <c r="AH96" s="24" t="e">
        <f t="shared" ca="1" si="59"/>
        <v>#DIV/0!</v>
      </c>
      <c r="AI96" s="24" t="e">
        <f t="shared" ca="1" si="59"/>
        <v>#DIV/0!</v>
      </c>
      <c r="AJ96" s="24" t="e">
        <f t="shared" ca="1" si="59"/>
        <v>#DIV/0!</v>
      </c>
      <c r="AK96" s="24" t="e">
        <f t="shared" ca="1" si="59"/>
        <v>#DIV/0!</v>
      </c>
      <c r="AL96" s="20" t="str">
        <f>X94</f>
        <v>河合</v>
      </c>
    </row>
    <row r="97" spans="1:38" ht="15.5" customHeight="1">
      <c r="A97" s="3"/>
      <c r="B97" s="3"/>
      <c r="C97" s="1"/>
      <c r="D97" s="4"/>
      <c r="E97" s="4"/>
      <c r="F97" s="4"/>
      <c r="G97" s="6"/>
      <c r="H97" s="5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X97" s="15" t="s">
        <v>52</v>
      </c>
      <c r="Z97" s="20">
        <f ca="1">SUMIF($F:I,"真伝",I:I)</f>
        <v>0</v>
      </c>
      <c r="AA97" s="20">
        <f ca="1">SUMIF($F:J,"真伝",J:J)</f>
        <v>0</v>
      </c>
      <c r="AB97" s="20">
        <f ca="1">SUMIF($F:K,"真伝",K:K)</f>
        <v>0</v>
      </c>
      <c r="AC97" s="20">
        <f ca="1">SUMIF($F:L,"真伝",L:L)</f>
        <v>0</v>
      </c>
      <c r="AD97" s="20">
        <f ca="1">SUMIF($F:M,"真伝",M:M)</f>
        <v>0</v>
      </c>
      <c r="AE97" s="20">
        <f ca="1">SUMIF($F:N,"真伝",N:N)</f>
        <v>0</v>
      </c>
      <c r="AF97" s="20">
        <f ca="1">SUMIF($F:O,"真伝",O:O)</f>
        <v>0</v>
      </c>
      <c r="AG97" s="20">
        <f ca="1">SUMIF($F:P,"真伝",P:P)</f>
        <v>0</v>
      </c>
      <c r="AH97" s="20">
        <f ca="1">SUMIF($F:Q,"真伝",Q:Q)</f>
        <v>0</v>
      </c>
      <c r="AI97" s="20">
        <f ca="1">SUMIF($F:R,"真伝",R:R)</f>
        <v>0</v>
      </c>
      <c r="AJ97" s="20">
        <f ca="1">SUMIF($F:S,"真伝",S:S)</f>
        <v>0</v>
      </c>
      <c r="AK97" s="20">
        <f ca="1">SUMIF($F:T,"真伝",T:T)</f>
        <v>0</v>
      </c>
    </row>
    <row r="98" spans="1:38" ht="15.5" customHeight="1">
      <c r="A98" s="3"/>
      <c r="B98" s="3"/>
      <c r="C98" s="3"/>
      <c r="D98" s="4"/>
      <c r="E98" s="4"/>
      <c r="F98" s="4"/>
      <c r="G98" s="6"/>
      <c r="H98" s="5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Z98" s="24">
        <f>COUNTIF(F:F,"真伝")</f>
        <v>0</v>
      </c>
      <c r="AA98" s="20">
        <f>Z98</f>
        <v>0</v>
      </c>
      <c r="AB98" s="20">
        <f t="shared" ref="AB98:AK98" si="60">AA98</f>
        <v>0</v>
      </c>
      <c r="AC98" s="20">
        <f t="shared" si="60"/>
        <v>0</v>
      </c>
      <c r="AD98" s="20">
        <f t="shared" si="60"/>
        <v>0</v>
      </c>
      <c r="AE98" s="20">
        <f t="shared" si="60"/>
        <v>0</v>
      </c>
      <c r="AF98" s="20">
        <f t="shared" si="60"/>
        <v>0</v>
      </c>
      <c r="AG98" s="20">
        <f t="shared" si="60"/>
        <v>0</v>
      </c>
      <c r="AH98" s="20">
        <f t="shared" si="60"/>
        <v>0</v>
      </c>
      <c r="AI98" s="20">
        <f t="shared" si="60"/>
        <v>0</v>
      </c>
      <c r="AJ98" s="20">
        <f t="shared" si="60"/>
        <v>0</v>
      </c>
      <c r="AK98" s="20">
        <f t="shared" si="60"/>
        <v>0</v>
      </c>
    </row>
    <row r="99" spans="1:38" ht="15.5" customHeight="1">
      <c r="A99" s="3"/>
      <c r="B99" s="3"/>
      <c r="C99" s="3"/>
      <c r="D99" s="3"/>
      <c r="E99" s="3"/>
      <c r="F99" s="4"/>
      <c r="G99" s="6"/>
      <c r="H99" s="5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Z99" s="24" t="e">
        <f ca="1">Z97/Z98</f>
        <v>#DIV/0!</v>
      </c>
      <c r="AA99" s="24" t="e">
        <f t="shared" ref="AA99:AK99" ca="1" si="61">AA97/AA98</f>
        <v>#DIV/0!</v>
      </c>
      <c r="AB99" s="24" t="e">
        <f t="shared" ca="1" si="61"/>
        <v>#DIV/0!</v>
      </c>
      <c r="AC99" s="24" t="e">
        <f t="shared" ca="1" si="61"/>
        <v>#DIV/0!</v>
      </c>
      <c r="AD99" s="24" t="e">
        <f t="shared" ca="1" si="61"/>
        <v>#DIV/0!</v>
      </c>
      <c r="AE99" s="24" t="e">
        <f t="shared" ca="1" si="61"/>
        <v>#DIV/0!</v>
      </c>
      <c r="AF99" s="24" t="e">
        <f t="shared" ca="1" si="61"/>
        <v>#DIV/0!</v>
      </c>
      <c r="AG99" s="24" t="e">
        <f t="shared" ca="1" si="61"/>
        <v>#DIV/0!</v>
      </c>
      <c r="AH99" s="24" t="e">
        <f t="shared" ca="1" si="61"/>
        <v>#DIV/0!</v>
      </c>
      <c r="AI99" s="24" t="e">
        <f t="shared" ca="1" si="61"/>
        <v>#DIV/0!</v>
      </c>
      <c r="AJ99" s="24" t="e">
        <f t="shared" ca="1" si="61"/>
        <v>#DIV/0!</v>
      </c>
      <c r="AK99" s="24" t="e">
        <f t="shared" ca="1" si="61"/>
        <v>#DIV/0!</v>
      </c>
      <c r="AL99" s="20" t="str">
        <f>X97</f>
        <v>真伝</v>
      </c>
    </row>
    <row r="100" spans="1:38" ht="15.5" customHeight="1">
      <c r="A100" s="3"/>
      <c r="B100" s="3"/>
      <c r="C100" s="3"/>
      <c r="D100" s="3"/>
      <c r="E100" s="3"/>
      <c r="F100" s="3"/>
      <c r="G100" s="6"/>
      <c r="H100" s="5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X100" s="15" t="s">
        <v>54</v>
      </c>
      <c r="Z100" s="20">
        <f ca="1">SUMIF($F:I,"南安城",I:I)</f>
        <v>0</v>
      </c>
      <c r="AA100" s="20">
        <f ca="1">SUMIF($F:J,"南安城",J:J)</f>
        <v>0</v>
      </c>
      <c r="AB100" s="20">
        <f ca="1">SUMIF($F:K,"南安城",K:K)</f>
        <v>0</v>
      </c>
      <c r="AC100" s="20">
        <f ca="1">SUMIF($F:L,"南安城",L:L)</f>
        <v>0</v>
      </c>
      <c r="AD100" s="20">
        <f ca="1">SUMIF($F:M,"南安城",M:M)</f>
        <v>0</v>
      </c>
      <c r="AE100" s="20">
        <f ca="1">SUMIF($F:N,"南安城",N:N)</f>
        <v>0</v>
      </c>
      <c r="AF100" s="20">
        <f ca="1">SUMIF($F:O,"南安城",O:O)</f>
        <v>0</v>
      </c>
      <c r="AG100" s="20">
        <f ca="1">SUMIF($F:P,"南安城",P:P)</f>
        <v>0</v>
      </c>
      <c r="AH100" s="20">
        <f ca="1">SUMIF($F:Q,"南安城",Q:Q)</f>
        <v>0</v>
      </c>
      <c r="AI100" s="20">
        <f ca="1">SUMIF($F:R,"南安城",R:R)</f>
        <v>0</v>
      </c>
      <c r="AJ100" s="20">
        <f ca="1">SUMIF($F:S,"南安城",S:S)</f>
        <v>0</v>
      </c>
      <c r="AK100" s="20">
        <f ca="1">SUMIF($F:T,"南安城",T:T)</f>
        <v>0</v>
      </c>
    </row>
    <row r="101" spans="1:38" ht="15.5" customHeight="1">
      <c r="A101" s="3"/>
      <c r="B101" s="3"/>
      <c r="C101" s="3"/>
      <c r="D101" s="3"/>
      <c r="E101" s="3"/>
      <c r="F101" s="3"/>
      <c r="G101" s="5"/>
      <c r="H101" s="5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Z101" s="24">
        <f>COUNTIF(F:F,"南安城")</f>
        <v>0</v>
      </c>
      <c r="AA101" s="20">
        <f>Z101</f>
        <v>0</v>
      </c>
      <c r="AB101" s="20">
        <f t="shared" ref="AB101:AK101" si="62">AA101</f>
        <v>0</v>
      </c>
      <c r="AC101" s="20">
        <f t="shared" si="62"/>
        <v>0</v>
      </c>
      <c r="AD101" s="20">
        <f t="shared" si="62"/>
        <v>0</v>
      </c>
      <c r="AE101" s="20">
        <f t="shared" si="62"/>
        <v>0</v>
      </c>
      <c r="AF101" s="20">
        <f t="shared" si="62"/>
        <v>0</v>
      </c>
      <c r="AG101" s="20">
        <f t="shared" si="62"/>
        <v>0</v>
      </c>
      <c r="AH101" s="20">
        <f t="shared" si="62"/>
        <v>0</v>
      </c>
      <c r="AI101" s="20">
        <f t="shared" si="62"/>
        <v>0</v>
      </c>
      <c r="AJ101" s="20">
        <f t="shared" si="62"/>
        <v>0</v>
      </c>
      <c r="AK101" s="20">
        <f t="shared" si="62"/>
        <v>0</v>
      </c>
    </row>
    <row r="102" spans="1:38" ht="15.5" customHeight="1">
      <c r="A102" s="3"/>
      <c r="B102" s="3"/>
      <c r="C102" s="3"/>
      <c r="D102" s="3"/>
      <c r="E102" s="3"/>
      <c r="F102" s="3"/>
      <c r="G102" s="5"/>
      <c r="H102" s="5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Z102" s="24" t="e">
        <f ca="1">Z100/Z101</f>
        <v>#DIV/0!</v>
      </c>
      <c r="AA102" s="24" t="e">
        <f t="shared" ref="AA102:AK102" ca="1" si="63">AA100/AA101</f>
        <v>#DIV/0!</v>
      </c>
      <c r="AB102" s="24" t="e">
        <f t="shared" ca="1" si="63"/>
        <v>#DIV/0!</v>
      </c>
      <c r="AC102" s="24" t="e">
        <f t="shared" ca="1" si="63"/>
        <v>#DIV/0!</v>
      </c>
      <c r="AD102" s="24" t="e">
        <f t="shared" ca="1" si="63"/>
        <v>#DIV/0!</v>
      </c>
      <c r="AE102" s="24" t="e">
        <f t="shared" ca="1" si="63"/>
        <v>#DIV/0!</v>
      </c>
      <c r="AF102" s="24" t="e">
        <f t="shared" ca="1" si="63"/>
        <v>#DIV/0!</v>
      </c>
      <c r="AG102" s="24" t="e">
        <f t="shared" ca="1" si="63"/>
        <v>#DIV/0!</v>
      </c>
      <c r="AH102" s="24" t="e">
        <f t="shared" ca="1" si="63"/>
        <v>#DIV/0!</v>
      </c>
      <c r="AI102" s="24" t="e">
        <f t="shared" ca="1" si="63"/>
        <v>#DIV/0!</v>
      </c>
      <c r="AJ102" s="24" t="e">
        <f t="shared" ca="1" si="63"/>
        <v>#DIV/0!</v>
      </c>
      <c r="AK102" s="24" t="e">
        <f t="shared" ca="1" si="63"/>
        <v>#DIV/0!</v>
      </c>
      <c r="AL102" s="20" t="str">
        <f>X100</f>
        <v>南安城</v>
      </c>
    </row>
    <row r="103" spans="1:38" ht="15.5" customHeight="1">
      <c r="A103" s="3"/>
      <c r="B103" s="3"/>
      <c r="C103" s="3"/>
      <c r="D103" s="3"/>
      <c r="E103" s="3"/>
      <c r="F103" s="3"/>
      <c r="G103" s="5"/>
      <c r="H103" s="5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X103" s="15" t="s">
        <v>35</v>
      </c>
      <c r="Z103" s="20">
        <f ca="1">SUMIF($F:I,"大門",I:I)</f>
        <v>0</v>
      </c>
      <c r="AA103" s="20">
        <f ca="1">SUMIF($F:J,"大門",J:J)</f>
        <v>0</v>
      </c>
      <c r="AB103" s="20">
        <f ca="1">SUMIF($F:K,"大門",K:K)</f>
        <v>0</v>
      </c>
      <c r="AC103" s="20">
        <f ca="1">SUMIF($F:L,"大門",L:L)</f>
        <v>0</v>
      </c>
      <c r="AD103" s="20">
        <f ca="1">SUMIF($F:M,"大門",M:M)</f>
        <v>0</v>
      </c>
      <c r="AE103" s="20">
        <f ca="1">SUMIF($F:N,"大門",N:N)</f>
        <v>0</v>
      </c>
      <c r="AF103" s="20">
        <f ca="1">SUMIF($F:O,"大門",O:O)</f>
        <v>0</v>
      </c>
      <c r="AG103" s="20">
        <f ca="1">SUMIF($F:P,"大門",P:P)</f>
        <v>0</v>
      </c>
      <c r="AH103" s="20">
        <f ca="1">SUMIF($F:Q,"大門",Q:Q)</f>
        <v>0</v>
      </c>
      <c r="AI103" s="20">
        <f ca="1">SUMIF($F:R,"大門",R:R)</f>
        <v>0</v>
      </c>
      <c r="AJ103" s="20">
        <f ca="1">SUMIF($F:S,"大門",S:S)</f>
        <v>0</v>
      </c>
      <c r="AK103" s="20">
        <f ca="1">SUMIF($F:T,"大門",T:T)</f>
        <v>0</v>
      </c>
    </row>
    <row r="104" spans="1:38" ht="15.5" customHeight="1">
      <c r="A104" s="3"/>
      <c r="B104" s="3"/>
      <c r="C104" s="3"/>
      <c r="D104" s="3"/>
      <c r="E104" s="3"/>
      <c r="F104" s="3"/>
      <c r="G104" s="5"/>
      <c r="H104" s="5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Z104" s="24">
        <f>COUNTIF(F:F,"大門")</f>
        <v>0</v>
      </c>
      <c r="AA104" s="20">
        <f>Z104</f>
        <v>0</v>
      </c>
      <c r="AB104" s="20">
        <f t="shared" ref="AB104:AK104" si="64">AA104</f>
        <v>0</v>
      </c>
      <c r="AC104" s="20">
        <f t="shared" si="64"/>
        <v>0</v>
      </c>
      <c r="AD104" s="20">
        <f t="shared" si="64"/>
        <v>0</v>
      </c>
      <c r="AE104" s="20">
        <f t="shared" si="64"/>
        <v>0</v>
      </c>
      <c r="AF104" s="20">
        <f t="shared" si="64"/>
        <v>0</v>
      </c>
      <c r="AG104" s="20">
        <f t="shared" si="64"/>
        <v>0</v>
      </c>
      <c r="AH104" s="20">
        <f t="shared" si="64"/>
        <v>0</v>
      </c>
      <c r="AI104" s="20">
        <f t="shared" si="64"/>
        <v>0</v>
      </c>
      <c r="AJ104" s="20">
        <f t="shared" si="64"/>
        <v>0</v>
      </c>
      <c r="AK104" s="20">
        <f t="shared" si="64"/>
        <v>0</v>
      </c>
    </row>
    <row r="105" spans="1:38" ht="15.5" customHeight="1">
      <c r="A105" s="3"/>
      <c r="B105" s="3"/>
      <c r="C105" s="3"/>
      <c r="D105" s="3"/>
      <c r="E105" s="3"/>
      <c r="F105" s="3"/>
      <c r="G105" s="5"/>
      <c r="H105" s="5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Z105" s="24" t="e">
        <f ca="1">Z103/Z104</f>
        <v>#DIV/0!</v>
      </c>
      <c r="AA105" s="24" t="e">
        <f t="shared" ref="AA105:AK105" ca="1" si="65">AA103/AA104</f>
        <v>#DIV/0!</v>
      </c>
      <c r="AB105" s="24" t="e">
        <f t="shared" ca="1" si="65"/>
        <v>#DIV/0!</v>
      </c>
      <c r="AC105" s="24" t="e">
        <f t="shared" ca="1" si="65"/>
        <v>#DIV/0!</v>
      </c>
      <c r="AD105" s="24" t="e">
        <f t="shared" ca="1" si="65"/>
        <v>#DIV/0!</v>
      </c>
      <c r="AE105" s="24" t="e">
        <f t="shared" ca="1" si="65"/>
        <v>#DIV/0!</v>
      </c>
      <c r="AF105" s="24" t="e">
        <f t="shared" ca="1" si="65"/>
        <v>#DIV/0!</v>
      </c>
      <c r="AG105" s="24" t="e">
        <f t="shared" ca="1" si="65"/>
        <v>#DIV/0!</v>
      </c>
      <c r="AH105" s="24" t="e">
        <f t="shared" ca="1" si="65"/>
        <v>#DIV/0!</v>
      </c>
      <c r="AI105" s="24" t="e">
        <f t="shared" ca="1" si="65"/>
        <v>#DIV/0!</v>
      </c>
      <c r="AJ105" s="24" t="e">
        <f t="shared" ca="1" si="65"/>
        <v>#DIV/0!</v>
      </c>
      <c r="AK105" s="24" t="e">
        <f t="shared" ca="1" si="65"/>
        <v>#DIV/0!</v>
      </c>
      <c r="AL105" s="20" t="str">
        <f>X103</f>
        <v>大門</v>
      </c>
    </row>
    <row r="106" spans="1:38" ht="15.5" customHeight="1">
      <c r="A106" s="3"/>
      <c r="B106" s="3"/>
      <c r="C106" s="3"/>
      <c r="D106" s="3"/>
      <c r="E106" s="3"/>
      <c r="F106" s="3"/>
      <c r="G106" s="5"/>
      <c r="H106" s="5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X106" s="15" t="s">
        <v>55</v>
      </c>
      <c r="Z106" s="20">
        <f ca="1">SUMIF($F:I,"安城伊藤",I:I)</f>
        <v>0</v>
      </c>
      <c r="AA106" s="20">
        <f ca="1">SUMIF($F:J,"安城伊藤",J:J)</f>
        <v>0</v>
      </c>
      <c r="AB106" s="20">
        <f ca="1">SUMIF($F:K,"安城伊藤",K:K)</f>
        <v>0</v>
      </c>
      <c r="AC106" s="20">
        <f ca="1">SUMIF($F:L,"安城伊藤",L:L)</f>
        <v>0</v>
      </c>
      <c r="AD106" s="20">
        <f ca="1">SUMIF($F:M,"安城伊藤",M:M)</f>
        <v>0</v>
      </c>
      <c r="AE106" s="20">
        <f ca="1">SUMIF($F:N,"安城伊藤",N:N)</f>
        <v>0</v>
      </c>
      <c r="AF106" s="20">
        <f ca="1">SUMIF($F:O,"安城伊藤",O:O)</f>
        <v>0</v>
      </c>
      <c r="AG106" s="20">
        <f ca="1">SUMIF($F:P,"安城伊藤",P:P)</f>
        <v>0</v>
      </c>
      <c r="AH106" s="20">
        <f ca="1">SUMIF($F:Q,"安城伊藤",Q:Q)</f>
        <v>0</v>
      </c>
      <c r="AI106" s="20">
        <f ca="1">SUMIF($F:R,"安城伊藤",R:R)</f>
        <v>0</v>
      </c>
      <c r="AJ106" s="20">
        <f ca="1">SUMIF($F:S,"安城伊藤",S:S)</f>
        <v>0</v>
      </c>
      <c r="AK106" s="20">
        <f ca="1">SUMIF($F:T,"安城伊藤",T:T)</f>
        <v>0</v>
      </c>
    </row>
    <row r="107" spans="1:38" ht="15.5" customHeight="1">
      <c r="A107" s="3"/>
      <c r="B107" s="3"/>
      <c r="C107" s="3"/>
      <c r="D107" s="3"/>
      <c r="E107" s="3"/>
      <c r="F107" s="3"/>
      <c r="G107" s="5"/>
      <c r="H107" s="5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Z107" s="24">
        <f>COUNTIF(F:F,"安城伊藤")</f>
        <v>0</v>
      </c>
      <c r="AA107" s="20">
        <f>Z107</f>
        <v>0</v>
      </c>
      <c r="AB107" s="20">
        <f t="shared" ref="AB107:AK107" si="66">AA107</f>
        <v>0</v>
      </c>
      <c r="AC107" s="20">
        <f t="shared" si="66"/>
        <v>0</v>
      </c>
      <c r="AD107" s="20">
        <f t="shared" si="66"/>
        <v>0</v>
      </c>
      <c r="AE107" s="20">
        <f t="shared" si="66"/>
        <v>0</v>
      </c>
      <c r="AF107" s="20">
        <f t="shared" si="66"/>
        <v>0</v>
      </c>
      <c r="AG107" s="20">
        <f t="shared" si="66"/>
        <v>0</v>
      </c>
      <c r="AH107" s="20">
        <f t="shared" si="66"/>
        <v>0</v>
      </c>
      <c r="AI107" s="20">
        <f t="shared" si="66"/>
        <v>0</v>
      </c>
      <c r="AJ107" s="20">
        <f t="shared" si="66"/>
        <v>0</v>
      </c>
      <c r="AK107" s="20">
        <f t="shared" si="66"/>
        <v>0</v>
      </c>
    </row>
    <row r="108" spans="1:38" ht="15.5" customHeight="1">
      <c r="A108" s="3"/>
      <c r="B108" s="3"/>
      <c r="C108" s="3"/>
      <c r="D108" s="3"/>
      <c r="E108" s="3"/>
      <c r="F108" s="3"/>
      <c r="G108" s="5"/>
      <c r="H108" s="5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Z108" s="24" t="e">
        <f ca="1">Z106/Z107</f>
        <v>#DIV/0!</v>
      </c>
      <c r="AA108" s="24" t="e">
        <f t="shared" ref="AA108:AK108" ca="1" si="67">AA106/AA107</f>
        <v>#DIV/0!</v>
      </c>
      <c r="AB108" s="24" t="e">
        <f t="shared" ca="1" si="67"/>
        <v>#DIV/0!</v>
      </c>
      <c r="AC108" s="24" t="e">
        <f t="shared" ca="1" si="67"/>
        <v>#DIV/0!</v>
      </c>
      <c r="AD108" s="24" t="e">
        <f t="shared" ca="1" si="67"/>
        <v>#DIV/0!</v>
      </c>
      <c r="AE108" s="24" t="e">
        <f t="shared" ca="1" si="67"/>
        <v>#DIV/0!</v>
      </c>
      <c r="AF108" s="24" t="e">
        <f t="shared" ca="1" si="67"/>
        <v>#DIV/0!</v>
      </c>
      <c r="AG108" s="24" t="e">
        <f t="shared" ca="1" si="67"/>
        <v>#DIV/0!</v>
      </c>
      <c r="AH108" s="24" t="e">
        <f t="shared" ca="1" si="67"/>
        <v>#DIV/0!</v>
      </c>
      <c r="AI108" s="24" t="e">
        <f t="shared" ca="1" si="67"/>
        <v>#DIV/0!</v>
      </c>
      <c r="AJ108" s="24" t="e">
        <f t="shared" ca="1" si="67"/>
        <v>#DIV/0!</v>
      </c>
      <c r="AK108" s="24" t="e">
        <f t="shared" ca="1" si="67"/>
        <v>#DIV/0!</v>
      </c>
      <c r="AL108" s="20" t="str">
        <f>X106</f>
        <v>安城伊藤</v>
      </c>
    </row>
    <row r="109" spans="1:38" ht="15.5" customHeight="1">
      <c r="A109" s="3"/>
      <c r="B109" s="3"/>
      <c r="C109" s="3"/>
      <c r="D109" s="3"/>
      <c r="E109" s="3"/>
      <c r="F109" s="3"/>
      <c r="G109" s="5"/>
      <c r="H109" s="5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X109" s="15" t="s">
        <v>56</v>
      </c>
      <c r="Z109" s="20">
        <f ca="1">SUMIF($F:I,"安城西部",I:I)</f>
        <v>0</v>
      </c>
      <c r="AA109" s="20">
        <f ca="1">SUMIF($F:J,"大門",J:J)</f>
        <v>0</v>
      </c>
      <c r="AB109" s="20">
        <f ca="1">SUMIF($F:K,"大門",K:K)</f>
        <v>0</v>
      </c>
      <c r="AC109" s="20">
        <f ca="1">SUMIF($F:L,"大門",L:L)</f>
        <v>0</v>
      </c>
      <c r="AD109" s="20">
        <f ca="1">SUMIF($F:M,"大門",M:M)</f>
        <v>0</v>
      </c>
      <c r="AE109" s="20">
        <f ca="1">SUMIF($F:N,"大門",N:N)</f>
        <v>0</v>
      </c>
      <c r="AF109" s="20">
        <f ca="1">SUMIF($F:O,"大門",O:O)</f>
        <v>0</v>
      </c>
      <c r="AG109" s="20">
        <f ca="1">SUMIF($F:P,"大門",P:P)</f>
        <v>0</v>
      </c>
      <c r="AH109" s="20">
        <f ca="1">SUMIF($F:Q,"大門",Q:Q)</f>
        <v>0</v>
      </c>
      <c r="AI109" s="20">
        <f ca="1">SUMIF($F:R,"大門",R:R)</f>
        <v>0</v>
      </c>
      <c r="AJ109" s="20">
        <f ca="1">SUMIF($F:S,"大門",S:S)</f>
        <v>0</v>
      </c>
      <c r="AK109" s="20">
        <f ca="1">SUMIF($F:T,"大門",T:T)</f>
        <v>0</v>
      </c>
    </row>
    <row r="110" spans="1:38" ht="15.5" customHeight="1">
      <c r="A110" s="3"/>
      <c r="B110" s="3"/>
      <c r="C110" s="3"/>
      <c r="D110" s="3"/>
      <c r="E110" s="3"/>
      <c r="F110" s="3"/>
      <c r="G110" s="5"/>
      <c r="H110" s="5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Z110" s="24">
        <f>COUNTIF(F:F,"大門")</f>
        <v>0</v>
      </c>
      <c r="AA110" s="20">
        <f>Z110</f>
        <v>0</v>
      </c>
      <c r="AB110" s="20">
        <f t="shared" ref="AB110:AK110" si="68">AA110</f>
        <v>0</v>
      </c>
      <c r="AC110" s="20">
        <f t="shared" si="68"/>
        <v>0</v>
      </c>
      <c r="AD110" s="20">
        <f t="shared" si="68"/>
        <v>0</v>
      </c>
      <c r="AE110" s="20">
        <f t="shared" si="68"/>
        <v>0</v>
      </c>
      <c r="AF110" s="20">
        <f t="shared" si="68"/>
        <v>0</v>
      </c>
      <c r="AG110" s="20">
        <f t="shared" si="68"/>
        <v>0</v>
      </c>
      <c r="AH110" s="20">
        <f t="shared" si="68"/>
        <v>0</v>
      </c>
      <c r="AI110" s="20">
        <f t="shared" si="68"/>
        <v>0</v>
      </c>
      <c r="AJ110" s="20">
        <f t="shared" si="68"/>
        <v>0</v>
      </c>
      <c r="AK110" s="20">
        <f t="shared" si="68"/>
        <v>0</v>
      </c>
    </row>
    <row r="111" spans="1:38" ht="15.5" customHeight="1">
      <c r="A111" s="3"/>
      <c r="B111" s="3"/>
      <c r="C111" s="3"/>
      <c r="D111" s="3"/>
      <c r="E111" s="3"/>
      <c r="F111" s="3"/>
      <c r="G111" s="5"/>
      <c r="H111" s="5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Z111" s="24" t="e">
        <f ca="1">Z109/Z110</f>
        <v>#DIV/0!</v>
      </c>
      <c r="AA111" s="24" t="e">
        <f t="shared" ref="AA111:AK111" ca="1" si="69">AA109/AA110</f>
        <v>#DIV/0!</v>
      </c>
      <c r="AB111" s="24" t="e">
        <f t="shared" ca="1" si="69"/>
        <v>#DIV/0!</v>
      </c>
      <c r="AC111" s="24" t="e">
        <f t="shared" ca="1" si="69"/>
        <v>#DIV/0!</v>
      </c>
      <c r="AD111" s="24" t="e">
        <f t="shared" ca="1" si="69"/>
        <v>#DIV/0!</v>
      </c>
      <c r="AE111" s="24" t="e">
        <f t="shared" ca="1" si="69"/>
        <v>#DIV/0!</v>
      </c>
      <c r="AF111" s="24" t="e">
        <f t="shared" ca="1" si="69"/>
        <v>#DIV/0!</v>
      </c>
      <c r="AG111" s="24" t="e">
        <f t="shared" ca="1" si="69"/>
        <v>#DIV/0!</v>
      </c>
      <c r="AH111" s="24" t="e">
        <f t="shared" ca="1" si="69"/>
        <v>#DIV/0!</v>
      </c>
      <c r="AI111" s="24" t="e">
        <f t="shared" ca="1" si="69"/>
        <v>#DIV/0!</v>
      </c>
      <c r="AJ111" s="24" t="e">
        <f t="shared" ca="1" si="69"/>
        <v>#DIV/0!</v>
      </c>
      <c r="AK111" s="24" t="e">
        <f t="shared" ca="1" si="69"/>
        <v>#DIV/0!</v>
      </c>
      <c r="AL111" s="20" t="str">
        <f>X109</f>
        <v>安城西部</v>
      </c>
    </row>
    <row r="112" spans="1:38" ht="15.5" customHeight="1">
      <c r="A112" s="4"/>
      <c r="B112" s="3"/>
      <c r="C112" s="3"/>
      <c r="D112" s="3"/>
      <c r="E112" s="3"/>
      <c r="F112" s="3"/>
      <c r="G112" s="5"/>
      <c r="H112" s="5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X112" s="15" t="s">
        <v>57</v>
      </c>
      <c r="Z112" s="20">
        <f ca="1">SUMIF($F:I,"和泉",I:I)</f>
        <v>0</v>
      </c>
      <c r="AA112" s="20">
        <f ca="1">SUMIF($F:J,"和泉",J:J)</f>
        <v>0</v>
      </c>
      <c r="AB112" s="20">
        <f ca="1">SUMIF($F:K,"和泉",K:K)</f>
        <v>0</v>
      </c>
      <c r="AC112" s="20">
        <f ca="1">SUMIF($F:L,"和泉",L:L)</f>
        <v>0</v>
      </c>
      <c r="AD112" s="20">
        <f ca="1">SUMIF($F:M,"和泉",M:M)</f>
        <v>0</v>
      </c>
      <c r="AE112" s="20">
        <f ca="1">SUMIF($F:N,"和泉",N:N)</f>
        <v>0</v>
      </c>
      <c r="AF112" s="20">
        <f ca="1">SUMIF($F:O,"和泉",O:O)</f>
        <v>0</v>
      </c>
      <c r="AG112" s="20">
        <f ca="1">SUMIF($F:P,"和泉",P:P)</f>
        <v>0</v>
      </c>
      <c r="AH112" s="20">
        <f ca="1">SUMIF($F:Q,"和泉",Q:Q)</f>
        <v>0</v>
      </c>
      <c r="AI112" s="20">
        <f ca="1">SUMIF($F:R,"和泉",R:R)</f>
        <v>0</v>
      </c>
      <c r="AJ112" s="20">
        <f ca="1">SUMIF($F:S,"和泉",S:S)</f>
        <v>0</v>
      </c>
      <c r="AK112" s="20">
        <f ca="1">SUMIF($F:T,"和泉",T:T)</f>
        <v>0</v>
      </c>
    </row>
    <row r="113" spans="1:38" ht="15.5" customHeight="1">
      <c r="A113" s="3"/>
      <c r="B113" s="3"/>
      <c r="C113" s="3"/>
      <c r="D113" s="3"/>
      <c r="E113" s="3"/>
      <c r="F113" s="3"/>
      <c r="G113" s="5"/>
      <c r="H113" s="5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Z113" s="24">
        <f>COUNTIF(F:F,"和泉")</f>
        <v>0</v>
      </c>
      <c r="AA113" s="20">
        <f>Z113</f>
        <v>0</v>
      </c>
      <c r="AB113" s="20">
        <f t="shared" ref="AB113:AK113" si="70">AA113</f>
        <v>0</v>
      </c>
      <c r="AC113" s="20">
        <f t="shared" si="70"/>
        <v>0</v>
      </c>
      <c r="AD113" s="20">
        <f t="shared" si="70"/>
        <v>0</v>
      </c>
      <c r="AE113" s="20">
        <f t="shared" si="70"/>
        <v>0</v>
      </c>
      <c r="AF113" s="20">
        <f t="shared" si="70"/>
        <v>0</v>
      </c>
      <c r="AG113" s="20">
        <f t="shared" si="70"/>
        <v>0</v>
      </c>
      <c r="AH113" s="20">
        <f t="shared" si="70"/>
        <v>0</v>
      </c>
      <c r="AI113" s="20">
        <f t="shared" si="70"/>
        <v>0</v>
      </c>
      <c r="AJ113" s="20">
        <f t="shared" si="70"/>
        <v>0</v>
      </c>
      <c r="AK113" s="20">
        <f t="shared" si="70"/>
        <v>0</v>
      </c>
    </row>
    <row r="114" spans="1:38" ht="15.5" customHeight="1">
      <c r="A114" s="3"/>
      <c r="B114" s="3"/>
      <c r="C114" s="3"/>
      <c r="D114" s="3"/>
      <c r="E114" s="3"/>
      <c r="F114" s="3"/>
      <c r="G114" s="5"/>
      <c r="H114" s="5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Z114" s="24" t="e">
        <f ca="1">Z112/Z113</f>
        <v>#DIV/0!</v>
      </c>
      <c r="AA114" s="24" t="e">
        <f t="shared" ref="AA114:AK114" ca="1" si="71">AA112/AA113</f>
        <v>#DIV/0!</v>
      </c>
      <c r="AB114" s="24" t="e">
        <f t="shared" ca="1" si="71"/>
        <v>#DIV/0!</v>
      </c>
      <c r="AC114" s="24" t="e">
        <f t="shared" ca="1" si="71"/>
        <v>#DIV/0!</v>
      </c>
      <c r="AD114" s="24" t="e">
        <f t="shared" ca="1" si="71"/>
        <v>#DIV/0!</v>
      </c>
      <c r="AE114" s="24" t="e">
        <f t="shared" ca="1" si="71"/>
        <v>#DIV/0!</v>
      </c>
      <c r="AF114" s="24" t="e">
        <f t="shared" ca="1" si="71"/>
        <v>#DIV/0!</v>
      </c>
      <c r="AG114" s="24" t="e">
        <f t="shared" ca="1" si="71"/>
        <v>#DIV/0!</v>
      </c>
      <c r="AH114" s="24" t="e">
        <f t="shared" ca="1" si="71"/>
        <v>#DIV/0!</v>
      </c>
      <c r="AI114" s="24" t="e">
        <f t="shared" ca="1" si="71"/>
        <v>#DIV/0!</v>
      </c>
      <c r="AJ114" s="24" t="e">
        <f t="shared" ca="1" si="71"/>
        <v>#DIV/0!</v>
      </c>
      <c r="AK114" s="24" t="e">
        <f t="shared" ca="1" si="71"/>
        <v>#DIV/0!</v>
      </c>
      <c r="AL114" s="20" t="str">
        <f>X112</f>
        <v>和泉</v>
      </c>
    </row>
    <row r="115" spans="1:38" ht="15.5" customHeight="1">
      <c r="A115" s="3"/>
      <c r="B115" s="3"/>
      <c r="C115" s="3"/>
      <c r="D115" s="3"/>
      <c r="E115" s="3"/>
      <c r="F115" s="3"/>
      <c r="G115" s="5"/>
      <c r="H115" s="5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X115" s="15" t="s">
        <v>53</v>
      </c>
      <c r="Z115" s="20">
        <f ca="1">SUMIF($F:I,"今村",I:I)</f>
        <v>0</v>
      </c>
      <c r="AA115" s="20">
        <f ca="1">SUMIF($F:J,"今村",J:J)</f>
        <v>0</v>
      </c>
      <c r="AB115" s="20">
        <f ca="1">SUMIF($F:K,"今村",K:K)</f>
        <v>0</v>
      </c>
      <c r="AC115" s="20">
        <f ca="1">SUMIF($F:L,"今村",L:L)</f>
        <v>0</v>
      </c>
      <c r="AD115" s="20">
        <f ca="1">SUMIF($F:M,"今村",M:M)</f>
        <v>0</v>
      </c>
      <c r="AE115" s="20">
        <f ca="1">SUMIF($F:N,"今村",N:N)</f>
        <v>0</v>
      </c>
      <c r="AF115" s="20">
        <f ca="1">SUMIF($F:O,"今村",O:O)</f>
        <v>0</v>
      </c>
      <c r="AG115" s="20">
        <f ca="1">SUMIF($F:P,"今村",P:P)</f>
        <v>0</v>
      </c>
      <c r="AH115" s="20">
        <f ca="1">SUMIF($F:Q,"今村",Q:Q)</f>
        <v>0</v>
      </c>
      <c r="AI115" s="20">
        <f ca="1">SUMIF($F:R,"今村",R:R)</f>
        <v>0</v>
      </c>
      <c r="AJ115" s="20">
        <f ca="1">SUMIF($F:S,"今村",S:S)</f>
        <v>0</v>
      </c>
      <c r="AK115" s="20">
        <f ca="1">SUMIF($F:T,"今村",T:T)</f>
        <v>0</v>
      </c>
    </row>
    <row r="116" spans="1:38" ht="15.5" customHeight="1">
      <c r="A116" s="3"/>
      <c r="B116" s="4"/>
      <c r="C116" s="3"/>
      <c r="D116" s="4"/>
      <c r="E116" s="4"/>
      <c r="F116" s="4"/>
      <c r="G116" s="6"/>
      <c r="H116" s="6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Z116" s="24">
        <f>COUNTIF(F:F,"今村")</f>
        <v>0</v>
      </c>
      <c r="AA116" s="20">
        <f>Z116</f>
        <v>0</v>
      </c>
      <c r="AB116" s="20">
        <f t="shared" ref="AB116:AK116" si="72">AA116</f>
        <v>0</v>
      </c>
      <c r="AC116" s="20">
        <f t="shared" si="72"/>
        <v>0</v>
      </c>
      <c r="AD116" s="20">
        <f t="shared" si="72"/>
        <v>0</v>
      </c>
      <c r="AE116" s="20">
        <f t="shared" si="72"/>
        <v>0</v>
      </c>
      <c r="AF116" s="20">
        <f t="shared" si="72"/>
        <v>0</v>
      </c>
      <c r="AG116" s="20">
        <f t="shared" si="72"/>
        <v>0</v>
      </c>
      <c r="AH116" s="20">
        <f t="shared" si="72"/>
        <v>0</v>
      </c>
      <c r="AI116" s="20">
        <f t="shared" si="72"/>
        <v>0</v>
      </c>
      <c r="AJ116" s="20">
        <f t="shared" si="72"/>
        <v>0</v>
      </c>
      <c r="AK116" s="20">
        <f t="shared" si="72"/>
        <v>0</v>
      </c>
    </row>
    <row r="117" spans="1:38" ht="15.5" customHeight="1">
      <c r="A117" s="3"/>
      <c r="B117" s="3"/>
      <c r="C117" s="3"/>
      <c r="D117" s="4"/>
      <c r="E117" s="4"/>
      <c r="F117" s="4"/>
      <c r="G117" s="6"/>
      <c r="H117" s="5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Z117" s="24" t="e">
        <f ca="1">Z115/Z116</f>
        <v>#DIV/0!</v>
      </c>
      <c r="AA117" s="24" t="e">
        <f t="shared" ref="AA117:AK117" ca="1" si="73">AA115/AA116</f>
        <v>#DIV/0!</v>
      </c>
      <c r="AB117" s="24" t="e">
        <f t="shared" ca="1" si="73"/>
        <v>#DIV/0!</v>
      </c>
      <c r="AC117" s="24" t="e">
        <f t="shared" ca="1" si="73"/>
        <v>#DIV/0!</v>
      </c>
      <c r="AD117" s="24" t="e">
        <f t="shared" ca="1" si="73"/>
        <v>#DIV/0!</v>
      </c>
      <c r="AE117" s="24" t="e">
        <f t="shared" ca="1" si="73"/>
        <v>#DIV/0!</v>
      </c>
      <c r="AF117" s="24" t="e">
        <f t="shared" ca="1" si="73"/>
        <v>#DIV/0!</v>
      </c>
      <c r="AG117" s="24" t="e">
        <f t="shared" ca="1" si="73"/>
        <v>#DIV/0!</v>
      </c>
      <c r="AH117" s="24" t="e">
        <f t="shared" ca="1" si="73"/>
        <v>#DIV/0!</v>
      </c>
      <c r="AI117" s="24" t="e">
        <f t="shared" ca="1" si="73"/>
        <v>#DIV/0!</v>
      </c>
      <c r="AJ117" s="24" t="e">
        <f t="shared" ca="1" si="73"/>
        <v>#DIV/0!</v>
      </c>
      <c r="AK117" s="24" t="e">
        <f t="shared" ca="1" si="73"/>
        <v>#DIV/0!</v>
      </c>
      <c r="AL117" s="20" t="str">
        <f>X115</f>
        <v>今村</v>
      </c>
    </row>
    <row r="118" spans="1:38" ht="15.5" customHeight="1">
      <c r="A118" s="3"/>
      <c r="B118" s="3"/>
      <c r="C118" s="1"/>
      <c r="D118" s="1"/>
      <c r="E118" s="4"/>
      <c r="F118" s="4"/>
      <c r="G118" s="6"/>
      <c r="H118" s="5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X118" s="15" t="s">
        <v>58</v>
      </c>
      <c r="Z118" s="20">
        <f ca="1">SUMIF($F:I,"岩崎台ｏｒ極楽",I:I)</f>
        <v>0</v>
      </c>
      <c r="AA118" s="20">
        <f ca="1">SUMIF($F:J,"岩崎台ｏｒ極楽",J:J)</f>
        <v>0</v>
      </c>
      <c r="AB118" s="20">
        <f ca="1">SUMIF($F:K,"岩崎台ｏｒ極楽",K:K)</f>
        <v>0</v>
      </c>
      <c r="AC118" s="20">
        <f ca="1">SUMIF($F:L,"岩崎台ｏｒ極楽",L:L)</f>
        <v>0</v>
      </c>
      <c r="AD118" s="20">
        <f ca="1">SUMIF($F:M,"岩崎台ｏｒ極楽",M:M)</f>
        <v>0</v>
      </c>
      <c r="AE118" s="20">
        <f ca="1">SUMIF($F:N,"岩崎台ｏｒ極楽",N:N)</f>
        <v>0</v>
      </c>
      <c r="AF118" s="20">
        <f ca="1">SUMIF($F:O,"岩崎台ｏｒ極楽",O:O)</f>
        <v>0</v>
      </c>
      <c r="AG118" s="20">
        <f ca="1">SUMIF($F:P,"岩崎台ｏｒ極楽",P:P)</f>
        <v>0</v>
      </c>
      <c r="AH118" s="20">
        <f ca="1">SUMIF($F:Q,"岩崎台ｏｒ極楽",Q:Q)</f>
        <v>0</v>
      </c>
      <c r="AI118" s="20">
        <f ca="1">SUMIF($F:R,"岩崎台ｏｒ極楽",R:R)</f>
        <v>0</v>
      </c>
      <c r="AJ118" s="20">
        <f ca="1">SUMIF($F:S,"岩崎台ｏｒ極楽",S:S)</f>
        <v>0</v>
      </c>
      <c r="AK118" s="20">
        <f ca="1">SUMIF($F:T,"岩崎台ｏｒ極楽",T:T)</f>
        <v>0</v>
      </c>
    </row>
    <row r="119" spans="1:38" ht="15.5" customHeight="1">
      <c r="A119" s="3"/>
      <c r="B119" s="3"/>
      <c r="C119" s="3"/>
      <c r="D119" s="4"/>
      <c r="E119" s="4"/>
      <c r="F119" s="4"/>
      <c r="G119" s="6"/>
      <c r="H119" s="5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Z119" s="24">
        <f>COUNTIF(F:F,"岩崎台ｏｒ極楽")</f>
        <v>0</v>
      </c>
      <c r="AA119" s="20">
        <f>Z119</f>
        <v>0</v>
      </c>
      <c r="AB119" s="20">
        <f t="shared" ref="AB119:AK119" si="74">AA119</f>
        <v>0</v>
      </c>
      <c r="AC119" s="20">
        <f t="shared" si="74"/>
        <v>0</v>
      </c>
      <c r="AD119" s="20">
        <f t="shared" si="74"/>
        <v>0</v>
      </c>
      <c r="AE119" s="20">
        <f t="shared" si="74"/>
        <v>0</v>
      </c>
      <c r="AF119" s="20">
        <f t="shared" si="74"/>
        <v>0</v>
      </c>
      <c r="AG119" s="20">
        <f t="shared" si="74"/>
        <v>0</v>
      </c>
      <c r="AH119" s="20">
        <f t="shared" si="74"/>
        <v>0</v>
      </c>
      <c r="AI119" s="20">
        <f t="shared" si="74"/>
        <v>0</v>
      </c>
      <c r="AJ119" s="20">
        <f t="shared" si="74"/>
        <v>0</v>
      </c>
      <c r="AK119" s="20">
        <f t="shared" si="74"/>
        <v>0</v>
      </c>
    </row>
    <row r="120" spans="1:38" ht="15.5" customHeight="1">
      <c r="A120" s="3"/>
      <c r="B120" s="3"/>
      <c r="C120" s="3"/>
      <c r="D120" s="4"/>
      <c r="E120" s="4"/>
      <c r="F120" s="4"/>
      <c r="G120" s="6"/>
      <c r="H120" s="5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Z120" s="24" t="e">
        <f ca="1">Z118/Z119</f>
        <v>#DIV/0!</v>
      </c>
      <c r="AA120" s="24" t="e">
        <f t="shared" ref="AA120:AK120" ca="1" si="75">AA118/AA119</f>
        <v>#DIV/0!</v>
      </c>
      <c r="AB120" s="24" t="e">
        <f t="shared" ca="1" si="75"/>
        <v>#DIV/0!</v>
      </c>
      <c r="AC120" s="24" t="e">
        <f t="shared" ca="1" si="75"/>
        <v>#DIV/0!</v>
      </c>
      <c r="AD120" s="24" t="e">
        <f t="shared" ca="1" si="75"/>
        <v>#DIV/0!</v>
      </c>
      <c r="AE120" s="24" t="e">
        <f t="shared" ca="1" si="75"/>
        <v>#DIV/0!</v>
      </c>
      <c r="AF120" s="24" t="e">
        <f t="shared" ca="1" si="75"/>
        <v>#DIV/0!</v>
      </c>
      <c r="AG120" s="24" t="e">
        <f t="shared" ca="1" si="75"/>
        <v>#DIV/0!</v>
      </c>
      <c r="AH120" s="24" t="e">
        <f t="shared" ca="1" si="75"/>
        <v>#DIV/0!</v>
      </c>
      <c r="AI120" s="24" t="e">
        <f t="shared" ca="1" si="75"/>
        <v>#DIV/0!</v>
      </c>
      <c r="AJ120" s="24" t="e">
        <f t="shared" ca="1" si="75"/>
        <v>#DIV/0!</v>
      </c>
      <c r="AK120" s="24" t="e">
        <f t="shared" ca="1" si="75"/>
        <v>#DIV/0!</v>
      </c>
      <c r="AL120" s="20" t="str">
        <f>X118</f>
        <v>岩崎台ｏｒ極楽</v>
      </c>
    </row>
    <row r="121" spans="1:38" ht="15.5" customHeight="1">
      <c r="A121" s="3"/>
      <c r="B121" s="3"/>
      <c r="C121" s="3"/>
      <c r="D121" s="4"/>
      <c r="E121" s="4"/>
      <c r="F121" s="4"/>
      <c r="G121" s="6"/>
      <c r="H121" s="5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X121" s="15" t="s">
        <v>48</v>
      </c>
      <c r="Z121" s="20">
        <f ca="1">SUMIF($F:I,"蒲郡",I:I)</f>
        <v>0</v>
      </c>
      <c r="AA121" s="20">
        <f ca="1">SUMIF($F:J,"蒲郡",J:J)</f>
        <v>0</v>
      </c>
      <c r="AB121" s="20">
        <f ca="1">SUMIF($F:K,"蒲郡",K:K)</f>
        <v>0</v>
      </c>
      <c r="AC121" s="20">
        <f ca="1">SUMIF($F:L,"蒲郡",L:L)</f>
        <v>0</v>
      </c>
      <c r="AD121" s="20">
        <f ca="1">SUMIF($F:M,"蒲郡",M:M)</f>
        <v>0</v>
      </c>
      <c r="AE121" s="20">
        <f ca="1">SUMIF($F:N,"蒲郡",N:N)</f>
        <v>0</v>
      </c>
      <c r="AF121" s="20">
        <f ca="1">SUMIF($F:O,"蒲郡",O:O)</f>
        <v>0</v>
      </c>
      <c r="AG121" s="20">
        <f ca="1">SUMIF($F:P,"蒲郡",P:P)</f>
        <v>0</v>
      </c>
      <c r="AH121" s="20">
        <f ca="1">SUMIF($F:Q,"蒲郡",Q:Q)</f>
        <v>0</v>
      </c>
      <c r="AI121" s="20">
        <f ca="1">SUMIF($F:R,"蒲郡",R:R)</f>
        <v>0</v>
      </c>
      <c r="AJ121" s="20">
        <f ca="1">SUMIF($F:S,"蒲郡",S:S)</f>
        <v>0</v>
      </c>
      <c r="AK121" s="20">
        <f ca="1">SUMIF($F:T,"蒲郡",T:T)</f>
        <v>0</v>
      </c>
    </row>
    <row r="122" spans="1:38" ht="15.5" customHeight="1">
      <c r="A122" s="3"/>
      <c r="B122" s="3"/>
      <c r="C122" s="3"/>
      <c r="D122" s="4"/>
      <c r="E122" s="4"/>
      <c r="F122" s="4"/>
      <c r="G122" s="6"/>
      <c r="H122" s="5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Z122" s="24">
        <f>COUNTIF(F:F,"蒲郡")</f>
        <v>0</v>
      </c>
      <c r="AA122" s="20">
        <f>Z122</f>
        <v>0</v>
      </c>
      <c r="AB122" s="20">
        <f t="shared" ref="AB122:AK122" si="76">AA122</f>
        <v>0</v>
      </c>
      <c r="AC122" s="20">
        <f t="shared" si="76"/>
        <v>0</v>
      </c>
      <c r="AD122" s="20">
        <f t="shared" si="76"/>
        <v>0</v>
      </c>
      <c r="AE122" s="20">
        <f t="shared" si="76"/>
        <v>0</v>
      </c>
      <c r="AF122" s="20">
        <f t="shared" si="76"/>
        <v>0</v>
      </c>
      <c r="AG122" s="20">
        <f t="shared" si="76"/>
        <v>0</v>
      </c>
      <c r="AH122" s="20">
        <f t="shared" si="76"/>
        <v>0</v>
      </c>
      <c r="AI122" s="20">
        <f t="shared" si="76"/>
        <v>0</v>
      </c>
      <c r="AJ122" s="20">
        <f t="shared" si="76"/>
        <v>0</v>
      </c>
      <c r="AK122" s="20">
        <f t="shared" si="76"/>
        <v>0</v>
      </c>
    </row>
    <row r="123" spans="1:38" ht="15.5" customHeight="1">
      <c r="A123" s="3"/>
      <c r="B123" s="3"/>
      <c r="C123" s="3"/>
      <c r="D123" s="4"/>
      <c r="E123" s="4"/>
      <c r="F123" s="4"/>
      <c r="G123" s="6"/>
      <c r="H123" s="5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Z123" s="24" t="e">
        <f ca="1">Z121/Z122</f>
        <v>#DIV/0!</v>
      </c>
      <c r="AA123" s="24" t="e">
        <f t="shared" ref="AA123:AK123" ca="1" si="77">AA121/AA122</f>
        <v>#DIV/0!</v>
      </c>
      <c r="AB123" s="24" t="e">
        <f t="shared" ca="1" si="77"/>
        <v>#DIV/0!</v>
      </c>
      <c r="AC123" s="24" t="e">
        <f t="shared" ca="1" si="77"/>
        <v>#DIV/0!</v>
      </c>
      <c r="AD123" s="24" t="e">
        <f t="shared" ca="1" si="77"/>
        <v>#DIV/0!</v>
      </c>
      <c r="AE123" s="24" t="e">
        <f t="shared" ca="1" si="77"/>
        <v>#DIV/0!</v>
      </c>
      <c r="AF123" s="24" t="e">
        <f t="shared" ca="1" si="77"/>
        <v>#DIV/0!</v>
      </c>
      <c r="AG123" s="24" t="e">
        <f t="shared" ca="1" si="77"/>
        <v>#DIV/0!</v>
      </c>
      <c r="AH123" s="24" t="e">
        <f t="shared" ca="1" si="77"/>
        <v>#DIV/0!</v>
      </c>
      <c r="AI123" s="24" t="e">
        <f t="shared" ca="1" si="77"/>
        <v>#DIV/0!</v>
      </c>
      <c r="AJ123" s="24" t="e">
        <f t="shared" ca="1" si="77"/>
        <v>#DIV/0!</v>
      </c>
      <c r="AK123" s="24" t="e">
        <f t="shared" ca="1" si="77"/>
        <v>#DIV/0!</v>
      </c>
      <c r="AL123" s="20" t="str">
        <f>X121</f>
        <v>蒲郡</v>
      </c>
    </row>
    <row r="124" spans="1:38" ht="15.5" customHeight="1">
      <c r="A124" s="3"/>
      <c r="B124" s="3"/>
      <c r="C124" s="3"/>
      <c r="D124" s="4"/>
      <c r="E124" s="4"/>
      <c r="F124" s="4"/>
      <c r="G124" s="6"/>
      <c r="H124" s="5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X124" s="15" t="s">
        <v>59</v>
      </c>
      <c r="Z124" s="20">
        <f ca="1">SUMIF($F:I,"上郷畝部",I:I)</f>
        <v>0</v>
      </c>
      <c r="AA124" s="20">
        <f ca="1">SUMIF($F:J,"上郷畝部",J:J)</f>
        <v>0</v>
      </c>
      <c r="AB124" s="20">
        <f ca="1">SUMIF($F:K,"上郷畝部",K:K)</f>
        <v>0</v>
      </c>
      <c r="AC124" s="20">
        <f ca="1">SUMIF($F:L,"上郷畝部",L:L)</f>
        <v>0</v>
      </c>
      <c r="AD124" s="20">
        <f ca="1">SUMIF($F:M,"上郷畝部",M:M)</f>
        <v>0</v>
      </c>
      <c r="AE124" s="20">
        <f ca="1">SUMIF($F:N,"上郷畝部",N:N)</f>
        <v>0</v>
      </c>
      <c r="AF124" s="20">
        <f ca="1">SUMIF($F:O,"上郷畝部",O:O)</f>
        <v>0</v>
      </c>
      <c r="AG124" s="20">
        <f ca="1">SUMIF($F:P,"上郷畝部",P:P)</f>
        <v>0</v>
      </c>
      <c r="AH124" s="20">
        <f ca="1">SUMIF($F:Q,"上郷畝部",Q:Q)</f>
        <v>0</v>
      </c>
      <c r="AI124" s="20">
        <f ca="1">SUMIF($F:R,"上郷畝部",R:R)</f>
        <v>0</v>
      </c>
      <c r="AJ124" s="20">
        <f ca="1">SUMIF($F:S,"上郷畝部",S:S)</f>
        <v>0</v>
      </c>
      <c r="AK124" s="20">
        <f ca="1">SUMIF($F:T,"上郷畝部",T:T)</f>
        <v>0</v>
      </c>
    </row>
    <row r="125" spans="1:38" ht="15.5" customHeight="1">
      <c r="A125" s="3"/>
      <c r="B125" s="3"/>
      <c r="C125" s="3"/>
      <c r="D125" s="4"/>
      <c r="E125" s="4"/>
      <c r="F125" s="4"/>
      <c r="G125" s="6"/>
      <c r="H125" s="5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Z125" s="24">
        <f>COUNTIF(F:F,"上郷畝部")</f>
        <v>0</v>
      </c>
      <c r="AA125" s="20">
        <f>Z125</f>
        <v>0</v>
      </c>
      <c r="AB125" s="20">
        <f t="shared" ref="AB125:AK125" si="78">AA125</f>
        <v>0</v>
      </c>
      <c r="AC125" s="20">
        <f t="shared" si="78"/>
        <v>0</v>
      </c>
      <c r="AD125" s="20">
        <f t="shared" si="78"/>
        <v>0</v>
      </c>
      <c r="AE125" s="20">
        <f t="shared" si="78"/>
        <v>0</v>
      </c>
      <c r="AF125" s="20">
        <f t="shared" si="78"/>
        <v>0</v>
      </c>
      <c r="AG125" s="20">
        <f t="shared" si="78"/>
        <v>0</v>
      </c>
      <c r="AH125" s="20">
        <f t="shared" si="78"/>
        <v>0</v>
      </c>
      <c r="AI125" s="20">
        <f t="shared" si="78"/>
        <v>0</v>
      </c>
      <c r="AJ125" s="20">
        <f t="shared" si="78"/>
        <v>0</v>
      </c>
      <c r="AK125" s="20">
        <f t="shared" si="78"/>
        <v>0</v>
      </c>
    </row>
    <row r="126" spans="1:38" ht="15.5" customHeight="1">
      <c r="A126" s="3"/>
      <c r="B126" s="3"/>
      <c r="C126" s="3"/>
      <c r="D126" s="4"/>
      <c r="E126" s="3"/>
      <c r="F126" s="3"/>
      <c r="G126" s="6"/>
      <c r="H126" s="5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Z126" s="24" t="e">
        <f ca="1">Z124/Z125</f>
        <v>#DIV/0!</v>
      </c>
      <c r="AA126" s="24" t="e">
        <f t="shared" ref="AA126:AK126" ca="1" si="79">AA124/AA125</f>
        <v>#DIV/0!</v>
      </c>
      <c r="AB126" s="24" t="e">
        <f t="shared" ca="1" si="79"/>
        <v>#DIV/0!</v>
      </c>
      <c r="AC126" s="24" t="e">
        <f t="shared" ca="1" si="79"/>
        <v>#DIV/0!</v>
      </c>
      <c r="AD126" s="24" t="e">
        <f t="shared" ca="1" si="79"/>
        <v>#DIV/0!</v>
      </c>
      <c r="AE126" s="24" t="e">
        <f t="shared" ca="1" si="79"/>
        <v>#DIV/0!</v>
      </c>
      <c r="AF126" s="24" t="e">
        <f t="shared" ca="1" si="79"/>
        <v>#DIV/0!</v>
      </c>
      <c r="AG126" s="24" t="e">
        <f t="shared" ca="1" si="79"/>
        <v>#DIV/0!</v>
      </c>
      <c r="AH126" s="24" t="e">
        <f t="shared" ca="1" si="79"/>
        <v>#DIV/0!</v>
      </c>
      <c r="AI126" s="24" t="e">
        <f t="shared" ca="1" si="79"/>
        <v>#DIV/0!</v>
      </c>
      <c r="AJ126" s="24" t="e">
        <f t="shared" ca="1" si="79"/>
        <v>#DIV/0!</v>
      </c>
      <c r="AK126" s="24" t="e">
        <f t="shared" ca="1" si="79"/>
        <v>#DIV/0!</v>
      </c>
      <c r="AL126" s="20" t="str">
        <f>X124</f>
        <v>上郷畝部</v>
      </c>
    </row>
    <row r="127" spans="1:38" ht="15.5" customHeight="1">
      <c r="A127" s="3"/>
      <c r="B127" s="3"/>
      <c r="C127" s="3"/>
      <c r="D127" s="4"/>
      <c r="E127" s="3"/>
      <c r="F127" s="3"/>
      <c r="G127" s="6"/>
      <c r="H127" s="5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X127" s="15" t="s">
        <v>60</v>
      </c>
      <c r="Z127" s="20">
        <f ca="1">SUMIF($F:I,"西尾",I:I)</f>
        <v>0</v>
      </c>
      <c r="AA127" s="20">
        <f ca="1">SUMIF($F:J,"西尾",J:J)</f>
        <v>0</v>
      </c>
      <c r="AB127" s="20">
        <f ca="1">SUMIF($F:K,"西尾",K:K)</f>
        <v>0</v>
      </c>
      <c r="AC127" s="20">
        <f ca="1">SUMIF($F:L,"西尾",L:L)</f>
        <v>0</v>
      </c>
      <c r="AD127" s="20">
        <f ca="1">SUMIF($F:M,"西尾",M:M)</f>
        <v>0</v>
      </c>
      <c r="AE127" s="20">
        <f ca="1">SUMIF($F:N,"西尾",N:N)</f>
        <v>0</v>
      </c>
      <c r="AF127" s="20">
        <f ca="1">SUMIF($F:O,"西尾",O:O)</f>
        <v>0</v>
      </c>
      <c r="AG127" s="20">
        <f ca="1">SUMIF($F:P,"西尾",P:P)</f>
        <v>0</v>
      </c>
      <c r="AH127" s="20">
        <f ca="1">SUMIF($F:Q,"西尾",Q:Q)</f>
        <v>0</v>
      </c>
      <c r="AI127" s="20">
        <f ca="1">SUMIF($F:R,"西尾",R:R)</f>
        <v>0</v>
      </c>
      <c r="AJ127" s="20">
        <f ca="1">SUMIF($F:S,"西尾",S:S)</f>
        <v>0</v>
      </c>
      <c r="AK127" s="20">
        <f ca="1">SUMIF($F:T,"西尾",T:T)</f>
        <v>0</v>
      </c>
    </row>
    <row r="128" spans="1:38" ht="15.5" customHeight="1">
      <c r="A128" s="3"/>
      <c r="B128" s="3"/>
      <c r="C128" s="3"/>
      <c r="D128" s="4"/>
      <c r="E128" s="3"/>
      <c r="F128" s="3"/>
      <c r="G128" s="6"/>
      <c r="H128" s="5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Z128" s="24">
        <f>COUNTIF(F:F,"西尾")</f>
        <v>0</v>
      </c>
      <c r="AA128" s="20">
        <f>Z128</f>
        <v>0</v>
      </c>
      <c r="AB128" s="20">
        <f t="shared" ref="AB128:AK128" si="80">AA128</f>
        <v>0</v>
      </c>
      <c r="AC128" s="20">
        <f t="shared" si="80"/>
        <v>0</v>
      </c>
      <c r="AD128" s="20">
        <f t="shared" si="80"/>
        <v>0</v>
      </c>
      <c r="AE128" s="20">
        <f t="shared" si="80"/>
        <v>0</v>
      </c>
      <c r="AF128" s="20">
        <f t="shared" si="80"/>
        <v>0</v>
      </c>
      <c r="AG128" s="20">
        <f t="shared" si="80"/>
        <v>0</v>
      </c>
      <c r="AH128" s="20">
        <f t="shared" si="80"/>
        <v>0</v>
      </c>
      <c r="AI128" s="20">
        <f t="shared" si="80"/>
        <v>0</v>
      </c>
      <c r="AJ128" s="20">
        <f t="shared" si="80"/>
        <v>0</v>
      </c>
      <c r="AK128" s="20">
        <f t="shared" si="80"/>
        <v>0</v>
      </c>
    </row>
    <row r="129" spans="1:38" ht="15.5" customHeight="1">
      <c r="A129" s="3"/>
      <c r="B129" s="3"/>
      <c r="C129" s="3"/>
      <c r="D129" s="4"/>
      <c r="E129" s="3"/>
      <c r="F129" s="3"/>
      <c r="G129" s="6"/>
      <c r="H129" s="5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Z129" s="24" t="e">
        <f ca="1">Z127/Z128</f>
        <v>#DIV/0!</v>
      </c>
      <c r="AA129" s="24" t="e">
        <f t="shared" ref="AA129:AK129" ca="1" si="81">AA127/AA128</f>
        <v>#DIV/0!</v>
      </c>
      <c r="AB129" s="24" t="e">
        <f t="shared" ca="1" si="81"/>
        <v>#DIV/0!</v>
      </c>
      <c r="AC129" s="24" t="e">
        <f t="shared" ca="1" si="81"/>
        <v>#DIV/0!</v>
      </c>
      <c r="AD129" s="24" t="e">
        <f t="shared" ca="1" si="81"/>
        <v>#DIV/0!</v>
      </c>
      <c r="AE129" s="24" t="e">
        <f t="shared" ca="1" si="81"/>
        <v>#DIV/0!</v>
      </c>
      <c r="AF129" s="24" t="e">
        <f t="shared" ca="1" si="81"/>
        <v>#DIV/0!</v>
      </c>
      <c r="AG129" s="24" t="e">
        <f t="shared" ca="1" si="81"/>
        <v>#DIV/0!</v>
      </c>
      <c r="AH129" s="24" t="e">
        <f t="shared" ca="1" si="81"/>
        <v>#DIV/0!</v>
      </c>
      <c r="AI129" s="24" t="e">
        <f t="shared" ca="1" si="81"/>
        <v>#DIV/0!</v>
      </c>
      <c r="AJ129" s="24" t="e">
        <f t="shared" ca="1" si="81"/>
        <v>#DIV/0!</v>
      </c>
      <c r="AK129" s="24" t="e">
        <f t="shared" ca="1" si="81"/>
        <v>#DIV/0!</v>
      </c>
      <c r="AL129" s="20" t="str">
        <f>X127</f>
        <v>西尾</v>
      </c>
    </row>
    <row r="130" spans="1:38" ht="15.5" customHeight="1">
      <c r="A130" s="3"/>
      <c r="B130" s="3"/>
      <c r="C130" s="3"/>
      <c r="D130" s="4"/>
      <c r="E130" s="3"/>
      <c r="F130" s="3"/>
      <c r="G130" s="6"/>
      <c r="H130" s="5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X130" s="15" t="s">
        <v>61</v>
      </c>
      <c r="Z130" s="20">
        <f ca="1">SUMIF($F:I,"刈谷北部",I:I)</f>
        <v>0</v>
      </c>
      <c r="AA130" s="20">
        <f ca="1">SUMIF($F:J,"刈谷北部",J:J)</f>
        <v>0</v>
      </c>
      <c r="AB130" s="20">
        <f ca="1">SUMIF($F:K,"刈谷北部",K:K)</f>
        <v>0</v>
      </c>
      <c r="AC130" s="20">
        <f ca="1">SUMIF($F:L,"刈谷北部",L:L)</f>
        <v>0</v>
      </c>
      <c r="AD130" s="20">
        <f ca="1">SUMIF($F:M,"刈谷北部",M:M)</f>
        <v>0</v>
      </c>
      <c r="AE130" s="20">
        <f ca="1">SUMIF($F:N,"刈谷北部",N:N)</f>
        <v>0</v>
      </c>
      <c r="AF130" s="20">
        <f ca="1">SUMIF($F:O,"刈谷北部",O:O)</f>
        <v>0</v>
      </c>
      <c r="AG130" s="20">
        <f ca="1">SUMIF($F:P,"刈谷北部",P:P)</f>
        <v>0</v>
      </c>
      <c r="AH130" s="20">
        <f ca="1">SUMIF($F:Q,"刈谷北部",Q:Q)</f>
        <v>0</v>
      </c>
      <c r="AI130" s="20">
        <f ca="1">SUMIF($F:R,"刈谷北部",R:R)</f>
        <v>0</v>
      </c>
      <c r="AJ130" s="20">
        <f ca="1">SUMIF($F:S,"刈谷北部",S:S)</f>
        <v>0</v>
      </c>
      <c r="AK130" s="20">
        <f ca="1">SUMIF($F:T,"刈谷北部",T:T)</f>
        <v>0</v>
      </c>
    </row>
    <row r="131" spans="1:38" ht="15.5" customHeight="1">
      <c r="A131" s="3"/>
      <c r="B131" s="3"/>
      <c r="C131" s="3"/>
      <c r="D131" s="4"/>
      <c r="E131" s="3"/>
      <c r="F131" s="3"/>
      <c r="G131" s="6"/>
      <c r="H131" s="5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Z131" s="24">
        <f>COUNTIF(F:F,"刈谷北部")</f>
        <v>0</v>
      </c>
      <c r="AA131" s="20">
        <f>Z131</f>
        <v>0</v>
      </c>
      <c r="AB131" s="20">
        <f t="shared" ref="AB131:AK131" si="82">AA131</f>
        <v>0</v>
      </c>
      <c r="AC131" s="20">
        <f t="shared" si="82"/>
        <v>0</v>
      </c>
      <c r="AD131" s="20">
        <f t="shared" si="82"/>
        <v>0</v>
      </c>
      <c r="AE131" s="20">
        <f t="shared" si="82"/>
        <v>0</v>
      </c>
      <c r="AF131" s="20">
        <f t="shared" si="82"/>
        <v>0</v>
      </c>
      <c r="AG131" s="20">
        <f t="shared" si="82"/>
        <v>0</v>
      </c>
      <c r="AH131" s="20">
        <f t="shared" si="82"/>
        <v>0</v>
      </c>
      <c r="AI131" s="20">
        <f t="shared" si="82"/>
        <v>0</v>
      </c>
      <c r="AJ131" s="20">
        <f t="shared" si="82"/>
        <v>0</v>
      </c>
      <c r="AK131" s="20">
        <f t="shared" si="82"/>
        <v>0</v>
      </c>
    </row>
    <row r="132" spans="1:38" ht="15.5" customHeight="1">
      <c r="A132" s="3"/>
      <c r="B132" s="3"/>
      <c r="C132" s="3"/>
      <c r="D132" s="4"/>
      <c r="E132" s="3"/>
      <c r="F132" s="3"/>
      <c r="G132" s="6"/>
      <c r="H132" s="5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Z132" s="24" t="e">
        <f ca="1">Z130/Z131</f>
        <v>#DIV/0!</v>
      </c>
      <c r="AA132" s="24" t="e">
        <f t="shared" ref="AA132:AK132" ca="1" si="83">AA130/AA131</f>
        <v>#DIV/0!</v>
      </c>
      <c r="AB132" s="24" t="e">
        <f t="shared" ca="1" si="83"/>
        <v>#DIV/0!</v>
      </c>
      <c r="AC132" s="24" t="e">
        <f t="shared" ca="1" si="83"/>
        <v>#DIV/0!</v>
      </c>
      <c r="AD132" s="24" t="e">
        <f t="shared" ca="1" si="83"/>
        <v>#DIV/0!</v>
      </c>
      <c r="AE132" s="24" t="e">
        <f t="shared" ca="1" si="83"/>
        <v>#DIV/0!</v>
      </c>
      <c r="AF132" s="24" t="e">
        <f t="shared" ca="1" si="83"/>
        <v>#DIV/0!</v>
      </c>
      <c r="AG132" s="24" t="e">
        <f t="shared" ca="1" si="83"/>
        <v>#DIV/0!</v>
      </c>
      <c r="AH132" s="24" t="e">
        <f t="shared" ca="1" si="83"/>
        <v>#DIV/0!</v>
      </c>
      <c r="AI132" s="24" t="e">
        <f t="shared" ca="1" si="83"/>
        <v>#DIV/0!</v>
      </c>
      <c r="AJ132" s="24" t="e">
        <f t="shared" ca="1" si="83"/>
        <v>#DIV/0!</v>
      </c>
      <c r="AK132" s="24" t="e">
        <f t="shared" ca="1" si="83"/>
        <v>#DIV/0!</v>
      </c>
      <c r="AL132" s="20" t="str">
        <f>X130</f>
        <v>刈谷北部</v>
      </c>
    </row>
    <row r="133" spans="1:38" ht="15.5" customHeight="1">
      <c r="A133" s="3"/>
      <c r="B133" s="3"/>
      <c r="C133" s="3"/>
      <c r="D133" s="4"/>
      <c r="E133" s="3"/>
      <c r="F133" s="3"/>
      <c r="G133" s="6"/>
      <c r="H133" s="5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X133" s="15" t="s">
        <v>62</v>
      </c>
      <c r="Z133" s="20">
        <f ca="1">SUMIF($F:I,"北明治",I:I)</f>
        <v>0</v>
      </c>
      <c r="AA133" s="20">
        <f ca="1">SUMIF($F:J,"北明治",J:J)</f>
        <v>0</v>
      </c>
      <c r="AB133" s="20">
        <f ca="1">SUMIF($F:K,"北明治",K:K)</f>
        <v>0</v>
      </c>
      <c r="AC133" s="20">
        <f ca="1">SUMIF($F:L,"北明治",L:L)</f>
        <v>0</v>
      </c>
      <c r="AD133" s="20">
        <f ca="1">SUMIF($F:M,"北明治",M:M)</f>
        <v>0</v>
      </c>
      <c r="AE133" s="20">
        <f ca="1">SUMIF($F:N,"北明治",N:N)</f>
        <v>0</v>
      </c>
      <c r="AF133" s="20">
        <f ca="1">SUMIF($F:O,"北明治",O:O)</f>
        <v>0</v>
      </c>
      <c r="AG133" s="20">
        <f ca="1">SUMIF($F:P,"北明治",P:P)</f>
        <v>0</v>
      </c>
      <c r="AH133" s="20">
        <f ca="1">SUMIF($F:Q,"北明治",Q:Q)</f>
        <v>0</v>
      </c>
      <c r="AI133" s="20">
        <f ca="1">SUMIF($F:R,"北明治",R:R)</f>
        <v>0</v>
      </c>
      <c r="AJ133" s="20">
        <f ca="1">SUMIF($F:S,"北明治",S:S)</f>
        <v>0</v>
      </c>
      <c r="AK133" s="20">
        <f ca="1">SUMIF($F:T,"北明治",T:T)</f>
        <v>0</v>
      </c>
    </row>
    <row r="134" spans="1:38" ht="15.5" customHeight="1">
      <c r="A134" s="3"/>
      <c r="B134" s="3"/>
      <c r="C134" s="3"/>
      <c r="D134" s="4"/>
      <c r="E134" s="3"/>
      <c r="F134" s="3"/>
      <c r="G134" s="6"/>
      <c r="H134" s="5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Z134" s="24">
        <f>COUNTIF(F:F,"北明治")</f>
        <v>0</v>
      </c>
      <c r="AA134" s="20">
        <f>Z134</f>
        <v>0</v>
      </c>
      <c r="AB134" s="20">
        <f t="shared" ref="AB134:AK134" si="84">AA134</f>
        <v>0</v>
      </c>
      <c r="AC134" s="20">
        <f t="shared" si="84"/>
        <v>0</v>
      </c>
      <c r="AD134" s="20">
        <f t="shared" si="84"/>
        <v>0</v>
      </c>
      <c r="AE134" s="20">
        <f t="shared" si="84"/>
        <v>0</v>
      </c>
      <c r="AF134" s="20">
        <f t="shared" si="84"/>
        <v>0</v>
      </c>
      <c r="AG134" s="20">
        <f t="shared" si="84"/>
        <v>0</v>
      </c>
      <c r="AH134" s="20">
        <f t="shared" si="84"/>
        <v>0</v>
      </c>
      <c r="AI134" s="20">
        <f t="shared" si="84"/>
        <v>0</v>
      </c>
      <c r="AJ134" s="20">
        <f t="shared" si="84"/>
        <v>0</v>
      </c>
      <c r="AK134" s="20">
        <f t="shared" si="84"/>
        <v>0</v>
      </c>
    </row>
    <row r="135" spans="1:38" ht="15.5" customHeight="1">
      <c r="A135" s="3"/>
      <c r="B135" s="3"/>
      <c r="C135" s="3"/>
      <c r="D135" s="4"/>
      <c r="E135" s="3"/>
      <c r="F135" s="3"/>
      <c r="G135" s="6"/>
      <c r="H135" s="5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Z135" s="24" t="e">
        <f ca="1">Z133/Z134</f>
        <v>#DIV/0!</v>
      </c>
      <c r="AA135" s="24" t="e">
        <f t="shared" ref="AA135:AK135" ca="1" si="85">AA133/AA134</f>
        <v>#DIV/0!</v>
      </c>
      <c r="AB135" s="24" t="e">
        <f t="shared" ca="1" si="85"/>
        <v>#DIV/0!</v>
      </c>
      <c r="AC135" s="24" t="e">
        <f t="shared" ca="1" si="85"/>
        <v>#DIV/0!</v>
      </c>
      <c r="AD135" s="24" t="e">
        <f t="shared" ca="1" si="85"/>
        <v>#DIV/0!</v>
      </c>
      <c r="AE135" s="24" t="e">
        <f t="shared" ca="1" si="85"/>
        <v>#DIV/0!</v>
      </c>
      <c r="AF135" s="24" t="e">
        <f t="shared" ca="1" si="85"/>
        <v>#DIV/0!</v>
      </c>
      <c r="AG135" s="24" t="e">
        <f t="shared" ca="1" si="85"/>
        <v>#DIV/0!</v>
      </c>
      <c r="AH135" s="24" t="e">
        <f t="shared" ca="1" si="85"/>
        <v>#DIV/0!</v>
      </c>
      <c r="AI135" s="24" t="e">
        <f t="shared" ca="1" si="85"/>
        <v>#DIV/0!</v>
      </c>
      <c r="AJ135" s="24" t="e">
        <f t="shared" ca="1" si="85"/>
        <v>#DIV/0!</v>
      </c>
      <c r="AK135" s="24" t="e">
        <f t="shared" ca="1" si="85"/>
        <v>#DIV/0!</v>
      </c>
      <c r="AL135" s="20" t="str">
        <f>X133</f>
        <v>北明治</v>
      </c>
    </row>
    <row r="136" spans="1:38" ht="15.5" customHeight="1">
      <c r="A136" s="3"/>
      <c r="B136" s="3"/>
      <c r="C136" s="3"/>
      <c r="D136" s="4"/>
      <c r="E136" s="1"/>
      <c r="F136" s="1"/>
      <c r="G136" s="6"/>
      <c r="H136" s="5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X136" s="15" t="s">
        <v>63</v>
      </c>
      <c r="Z136" s="20">
        <f ca="1">SUMIF($F:I,"吉良白浜",I:I)</f>
        <v>0</v>
      </c>
      <c r="AA136" s="20">
        <f ca="1">SUMIF($F:J,"吉良白浜",J:J)</f>
        <v>0</v>
      </c>
      <c r="AB136" s="20">
        <f ca="1">SUMIF($F:K,"吉良白浜",K:K)</f>
        <v>0</v>
      </c>
      <c r="AC136" s="20">
        <f ca="1">SUMIF($F:L,"吉良白浜",L:L)</f>
        <v>0</v>
      </c>
      <c r="AD136" s="20">
        <f ca="1">SUMIF($F:M,"吉良白浜",M:M)</f>
        <v>0</v>
      </c>
      <c r="AE136" s="20">
        <f ca="1">SUMIF($F:N,"吉良白浜",N:N)</f>
        <v>0</v>
      </c>
      <c r="AF136" s="20">
        <f ca="1">SUMIF($F:O,"吉良白浜",O:O)</f>
        <v>0</v>
      </c>
      <c r="AG136" s="20">
        <f ca="1">SUMIF($F:P,"吉良白浜",P:P)</f>
        <v>0</v>
      </c>
      <c r="AH136" s="20">
        <f ca="1">SUMIF($F:Q,"吉良白浜",Q:Q)</f>
        <v>0</v>
      </c>
      <c r="AI136" s="20">
        <f ca="1">SUMIF($F:R,"吉良白浜",R:R)</f>
        <v>0</v>
      </c>
      <c r="AJ136" s="20">
        <f ca="1">SUMIF($F:S,"吉良白浜",S:S)</f>
        <v>0</v>
      </c>
      <c r="AK136" s="20">
        <f ca="1">SUMIF($F:T,"吉良白浜",T:T)</f>
        <v>0</v>
      </c>
    </row>
    <row r="137" spans="1:38" ht="15.5" customHeight="1">
      <c r="A137" s="3"/>
      <c r="B137" s="3"/>
      <c r="C137" s="3"/>
      <c r="D137" s="4"/>
      <c r="E137" s="3"/>
      <c r="F137" s="3"/>
      <c r="G137" s="6"/>
      <c r="H137" s="5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Z137" s="24">
        <f>COUNTIF(F:F,"吉良白浜")</f>
        <v>0</v>
      </c>
      <c r="AA137" s="20">
        <f>Z137</f>
        <v>0</v>
      </c>
      <c r="AB137" s="20">
        <f t="shared" ref="AB137:AK137" si="86">AA137</f>
        <v>0</v>
      </c>
      <c r="AC137" s="20">
        <f t="shared" si="86"/>
        <v>0</v>
      </c>
      <c r="AD137" s="20">
        <f t="shared" si="86"/>
        <v>0</v>
      </c>
      <c r="AE137" s="20">
        <f t="shared" si="86"/>
        <v>0</v>
      </c>
      <c r="AF137" s="20">
        <f t="shared" si="86"/>
        <v>0</v>
      </c>
      <c r="AG137" s="20">
        <f t="shared" si="86"/>
        <v>0</v>
      </c>
      <c r="AH137" s="20">
        <f t="shared" si="86"/>
        <v>0</v>
      </c>
      <c r="AI137" s="20">
        <f t="shared" si="86"/>
        <v>0</v>
      </c>
      <c r="AJ137" s="20">
        <f t="shared" si="86"/>
        <v>0</v>
      </c>
      <c r="AK137" s="20">
        <f t="shared" si="86"/>
        <v>0</v>
      </c>
    </row>
    <row r="138" spans="1:38" ht="15.5" customHeight="1">
      <c r="A138" s="3"/>
      <c r="B138" s="3"/>
      <c r="C138" s="3"/>
      <c r="D138" s="4"/>
      <c r="E138" s="3"/>
      <c r="F138" s="3"/>
      <c r="G138" s="6"/>
      <c r="H138" s="5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Z138" s="24" t="e">
        <f ca="1">Z136/Z137</f>
        <v>#DIV/0!</v>
      </c>
      <c r="AA138" s="24" t="e">
        <f t="shared" ref="AA138:AK138" ca="1" si="87">AA136/AA137</f>
        <v>#DIV/0!</v>
      </c>
      <c r="AB138" s="24" t="e">
        <f t="shared" ca="1" si="87"/>
        <v>#DIV/0!</v>
      </c>
      <c r="AC138" s="24" t="e">
        <f t="shared" ca="1" si="87"/>
        <v>#DIV/0!</v>
      </c>
      <c r="AD138" s="24" t="e">
        <f t="shared" ca="1" si="87"/>
        <v>#DIV/0!</v>
      </c>
      <c r="AE138" s="24" t="e">
        <f t="shared" ca="1" si="87"/>
        <v>#DIV/0!</v>
      </c>
      <c r="AF138" s="24" t="e">
        <f t="shared" ca="1" si="87"/>
        <v>#DIV/0!</v>
      </c>
      <c r="AG138" s="24" t="e">
        <f t="shared" ca="1" si="87"/>
        <v>#DIV/0!</v>
      </c>
      <c r="AH138" s="24" t="e">
        <f t="shared" ca="1" si="87"/>
        <v>#DIV/0!</v>
      </c>
      <c r="AI138" s="24" t="e">
        <f t="shared" ca="1" si="87"/>
        <v>#DIV/0!</v>
      </c>
      <c r="AJ138" s="24" t="e">
        <f t="shared" ca="1" si="87"/>
        <v>#DIV/0!</v>
      </c>
      <c r="AK138" s="24" t="e">
        <f t="shared" ca="1" si="87"/>
        <v>#DIV/0!</v>
      </c>
      <c r="AL138" s="20" t="str">
        <f>X136</f>
        <v>吉良白浜</v>
      </c>
    </row>
    <row r="139" spans="1:38" ht="15.5" customHeight="1">
      <c r="A139" s="3"/>
      <c r="B139" s="3"/>
      <c r="C139" s="3"/>
      <c r="D139" s="4"/>
      <c r="E139" s="3"/>
      <c r="F139" s="3"/>
      <c r="G139" s="6"/>
      <c r="H139" s="5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X139" s="15" t="s">
        <v>64</v>
      </c>
      <c r="Z139" s="20">
        <f ca="1">SUMIF($F:I,"河和",I:I)</f>
        <v>0</v>
      </c>
      <c r="AA139" s="20">
        <f ca="1">SUMIF($F:J,"河和",J:J)</f>
        <v>0</v>
      </c>
      <c r="AB139" s="20">
        <f ca="1">SUMIF($F:K,"河和",K:K)</f>
        <v>0</v>
      </c>
      <c r="AC139" s="20">
        <f ca="1">SUMIF($F:L,"河和",L:L)</f>
        <v>0</v>
      </c>
      <c r="AD139" s="20">
        <f ca="1">SUMIF($F:M,"河和",M:M)</f>
        <v>0</v>
      </c>
      <c r="AE139" s="20">
        <f ca="1">SUMIF($F:N,"河和",N:N)</f>
        <v>0</v>
      </c>
      <c r="AF139" s="20">
        <f ca="1">SUMIF($F:O,"河和",O:O)</f>
        <v>0</v>
      </c>
      <c r="AG139" s="20">
        <f ca="1">SUMIF($F:P,"河和",P:P)</f>
        <v>0</v>
      </c>
      <c r="AH139" s="20">
        <f ca="1">SUMIF($F:Q,"河和",Q:Q)</f>
        <v>0</v>
      </c>
      <c r="AI139" s="20">
        <f ca="1">SUMIF($F:R,"河和",R:R)</f>
        <v>0</v>
      </c>
      <c r="AJ139" s="20">
        <f ca="1">SUMIF($F:S,"河和",S:S)</f>
        <v>0</v>
      </c>
      <c r="AK139" s="20">
        <f ca="1">SUMIF($F:T,"河和",T:T)</f>
        <v>0</v>
      </c>
    </row>
    <row r="140" spans="1:38" ht="15.5" customHeight="1">
      <c r="A140" s="3"/>
      <c r="B140" s="3"/>
      <c r="C140" s="3"/>
      <c r="D140" s="4"/>
      <c r="E140" s="3"/>
      <c r="F140" s="3"/>
      <c r="G140" s="6"/>
      <c r="H140" s="5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Z140" s="24">
        <f>COUNTIF(F:F,"河和")</f>
        <v>0</v>
      </c>
      <c r="AA140" s="20">
        <f>Z140</f>
        <v>0</v>
      </c>
      <c r="AB140" s="20">
        <f t="shared" ref="AB140:AK140" si="88">AA140</f>
        <v>0</v>
      </c>
      <c r="AC140" s="20">
        <f t="shared" si="88"/>
        <v>0</v>
      </c>
      <c r="AD140" s="20">
        <f t="shared" si="88"/>
        <v>0</v>
      </c>
      <c r="AE140" s="20">
        <f t="shared" si="88"/>
        <v>0</v>
      </c>
      <c r="AF140" s="20">
        <f t="shared" si="88"/>
        <v>0</v>
      </c>
      <c r="AG140" s="20">
        <f t="shared" si="88"/>
        <v>0</v>
      </c>
      <c r="AH140" s="20">
        <f t="shared" si="88"/>
        <v>0</v>
      </c>
      <c r="AI140" s="20">
        <f t="shared" si="88"/>
        <v>0</v>
      </c>
      <c r="AJ140" s="20">
        <f t="shared" si="88"/>
        <v>0</v>
      </c>
      <c r="AK140" s="20">
        <f t="shared" si="88"/>
        <v>0</v>
      </c>
    </row>
    <row r="141" spans="1:38" ht="15.5" customHeight="1">
      <c r="A141" s="3"/>
      <c r="B141" s="3"/>
      <c r="C141" s="3"/>
      <c r="D141" s="4"/>
      <c r="E141" s="4"/>
      <c r="F141" s="4"/>
      <c r="G141" s="6"/>
      <c r="H141" s="5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Z141" s="24" t="e">
        <f ca="1">Z139/Z140</f>
        <v>#DIV/0!</v>
      </c>
      <c r="AA141" s="24" t="e">
        <f t="shared" ref="AA141:AK141" ca="1" si="89">AA139/AA140</f>
        <v>#DIV/0!</v>
      </c>
      <c r="AB141" s="24" t="e">
        <f t="shared" ca="1" si="89"/>
        <v>#DIV/0!</v>
      </c>
      <c r="AC141" s="24" t="e">
        <f t="shared" ca="1" si="89"/>
        <v>#DIV/0!</v>
      </c>
      <c r="AD141" s="24" t="e">
        <f t="shared" ca="1" si="89"/>
        <v>#DIV/0!</v>
      </c>
      <c r="AE141" s="24" t="e">
        <f t="shared" ca="1" si="89"/>
        <v>#DIV/0!</v>
      </c>
      <c r="AF141" s="24" t="e">
        <f t="shared" ca="1" si="89"/>
        <v>#DIV/0!</v>
      </c>
      <c r="AG141" s="24" t="e">
        <f t="shared" ca="1" si="89"/>
        <v>#DIV/0!</v>
      </c>
      <c r="AH141" s="24" t="e">
        <f t="shared" ca="1" si="89"/>
        <v>#DIV/0!</v>
      </c>
      <c r="AI141" s="24" t="e">
        <f t="shared" ca="1" si="89"/>
        <v>#DIV/0!</v>
      </c>
      <c r="AJ141" s="24" t="e">
        <f t="shared" ca="1" si="89"/>
        <v>#DIV/0!</v>
      </c>
      <c r="AK141" s="24" t="e">
        <f t="shared" ca="1" si="89"/>
        <v>#DIV/0!</v>
      </c>
      <c r="AL141" s="20" t="str">
        <f>X139</f>
        <v>河和</v>
      </c>
    </row>
    <row r="142" spans="1:38" ht="15.5" customHeight="1">
      <c r="A142" s="3"/>
      <c r="B142" s="3"/>
      <c r="C142" s="3"/>
      <c r="D142" s="4"/>
      <c r="E142" s="4"/>
      <c r="F142" s="4"/>
      <c r="G142" s="6"/>
      <c r="H142" s="5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X142" s="15" t="s">
        <v>65</v>
      </c>
      <c r="Z142" s="20">
        <f ca="1">SUMIF($F:I,"小牧原",I:I)</f>
        <v>0</v>
      </c>
      <c r="AA142" s="20">
        <f ca="1">SUMIF($F:J,"河和",J:J)</f>
        <v>0</v>
      </c>
      <c r="AB142" s="20">
        <f ca="1">SUMIF($F:K,"河和",K:K)</f>
        <v>0</v>
      </c>
      <c r="AC142" s="20">
        <f ca="1">SUMIF($F:L,"河和",L:L)</f>
        <v>0</v>
      </c>
      <c r="AD142" s="20">
        <f ca="1">SUMIF($F:M,"河和",M:M)</f>
        <v>0</v>
      </c>
      <c r="AE142" s="20">
        <f ca="1">SUMIF($F:N,"河和",N:N)</f>
        <v>0</v>
      </c>
      <c r="AF142" s="20">
        <f ca="1">SUMIF($F:O,"河和",O:O)</f>
        <v>0</v>
      </c>
      <c r="AG142" s="20">
        <f ca="1">SUMIF($F:P,"河和",P:P)</f>
        <v>0</v>
      </c>
      <c r="AH142" s="20">
        <f ca="1">SUMIF($F:Q,"河和",Q:Q)</f>
        <v>0</v>
      </c>
      <c r="AI142" s="20">
        <f ca="1">SUMIF($F:R,"河和",R:R)</f>
        <v>0</v>
      </c>
      <c r="AJ142" s="20">
        <f ca="1">SUMIF($F:S,"河和",S:S)</f>
        <v>0</v>
      </c>
      <c r="AK142" s="20">
        <f ca="1">SUMIF($F:T,"河和",T:T)</f>
        <v>0</v>
      </c>
    </row>
    <row r="143" spans="1:38" ht="15.5" customHeight="1">
      <c r="A143" s="3"/>
      <c r="B143" s="3"/>
      <c r="C143" s="3"/>
      <c r="D143" s="14"/>
      <c r="E143" s="4"/>
      <c r="F143" s="4"/>
      <c r="G143" s="5"/>
      <c r="H143" s="5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Z143" s="24">
        <f>COUNTIF(F:F,"河和")</f>
        <v>0</v>
      </c>
      <c r="AA143" s="20">
        <f>Z143</f>
        <v>0</v>
      </c>
      <c r="AB143" s="20">
        <f t="shared" ref="AB143:AK143" si="90">AA143</f>
        <v>0</v>
      </c>
      <c r="AC143" s="20">
        <f t="shared" si="90"/>
        <v>0</v>
      </c>
      <c r="AD143" s="20">
        <f t="shared" si="90"/>
        <v>0</v>
      </c>
      <c r="AE143" s="20">
        <f t="shared" si="90"/>
        <v>0</v>
      </c>
      <c r="AF143" s="20">
        <f t="shared" si="90"/>
        <v>0</v>
      </c>
      <c r="AG143" s="20">
        <f t="shared" si="90"/>
        <v>0</v>
      </c>
      <c r="AH143" s="20">
        <f t="shared" si="90"/>
        <v>0</v>
      </c>
      <c r="AI143" s="20">
        <f t="shared" si="90"/>
        <v>0</v>
      </c>
      <c r="AJ143" s="20">
        <f t="shared" si="90"/>
        <v>0</v>
      </c>
      <c r="AK143" s="20">
        <f t="shared" si="90"/>
        <v>0</v>
      </c>
    </row>
    <row r="144" spans="1:38" ht="15.5" customHeight="1">
      <c r="A144" s="3"/>
      <c r="B144" s="3"/>
      <c r="C144" s="3"/>
      <c r="D144" s="14"/>
      <c r="E144" s="4"/>
      <c r="F144" s="4"/>
      <c r="G144" s="5"/>
      <c r="H144" s="5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Z144" s="24" t="e">
        <f ca="1">Z142/Z143</f>
        <v>#DIV/0!</v>
      </c>
      <c r="AA144" s="24" t="e">
        <f t="shared" ref="AA144:AK144" ca="1" si="91">AA142/AA143</f>
        <v>#DIV/0!</v>
      </c>
      <c r="AB144" s="24" t="e">
        <f t="shared" ca="1" si="91"/>
        <v>#DIV/0!</v>
      </c>
      <c r="AC144" s="24" t="e">
        <f t="shared" ca="1" si="91"/>
        <v>#DIV/0!</v>
      </c>
      <c r="AD144" s="24" t="e">
        <f t="shared" ca="1" si="91"/>
        <v>#DIV/0!</v>
      </c>
      <c r="AE144" s="24" t="e">
        <f t="shared" ca="1" si="91"/>
        <v>#DIV/0!</v>
      </c>
      <c r="AF144" s="24" t="e">
        <f t="shared" ca="1" si="91"/>
        <v>#DIV/0!</v>
      </c>
      <c r="AG144" s="24" t="e">
        <f t="shared" ca="1" si="91"/>
        <v>#DIV/0!</v>
      </c>
      <c r="AH144" s="24" t="e">
        <f t="shared" ca="1" si="91"/>
        <v>#DIV/0!</v>
      </c>
      <c r="AI144" s="24" t="e">
        <f t="shared" ca="1" si="91"/>
        <v>#DIV/0!</v>
      </c>
      <c r="AJ144" s="24" t="e">
        <f t="shared" ca="1" si="91"/>
        <v>#DIV/0!</v>
      </c>
      <c r="AK144" s="24" t="e">
        <f t="shared" ca="1" si="91"/>
        <v>#DIV/0!</v>
      </c>
      <c r="AL144" s="20" t="str">
        <f>X142</f>
        <v>小牧原</v>
      </c>
    </row>
    <row r="145" spans="1:38" ht="15.5" customHeight="1">
      <c r="A145" s="3"/>
      <c r="B145" s="3"/>
      <c r="C145" s="3"/>
      <c r="D145" s="14"/>
      <c r="E145" s="4"/>
      <c r="F145" s="4"/>
      <c r="G145" s="5"/>
      <c r="H145" s="5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X145" s="15" t="s">
        <v>66</v>
      </c>
      <c r="Z145" s="20">
        <f ca="1">SUMIF($F:I,"挙母小清水",I:I)</f>
        <v>0</v>
      </c>
      <c r="AA145" s="20">
        <f ca="1">SUMIF($F:J,"挙母小清水",J:J)</f>
        <v>0</v>
      </c>
      <c r="AB145" s="20">
        <f ca="1">SUMIF($F:K,"挙母小清水",K:K)</f>
        <v>0</v>
      </c>
      <c r="AC145" s="20">
        <f ca="1">SUMIF($F:L,"挙母小清水",L:L)</f>
        <v>0</v>
      </c>
      <c r="AD145" s="20">
        <f ca="1">SUMIF($F:M,"挙母小清水",M:M)</f>
        <v>0</v>
      </c>
      <c r="AE145" s="20">
        <f ca="1">SUMIF($F:N,"挙母小清水",N:N)</f>
        <v>0</v>
      </c>
      <c r="AF145" s="20">
        <f ca="1">SUMIF($F:O,"挙母小清水",O:O)</f>
        <v>0</v>
      </c>
      <c r="AG145" s="20">
        <f ca="1">SUMIF($F:P,"挙母小清水",P:P)</f>
        <v>0</v>
      </c>
      <c r="AH145" s="20">
        <f ca="1">SUMIF($F:Q,"挙母小清水",Q:Q)</f>
        <v>0</v>
      </c>
      <c r="AI145" s="20">
        <f ca="1">SUMIF($F:R,"挙母小清水",R:R)</f>
        <v>0</v>
      </c>
      <c r="AJ145" s="20">
        <f ca="1">SUMIF($F:S,"挙母小清水",S:S)</f>
        <v>0</v>
      </c>
      <c r="AK145" s="20">
        <f ca="1">SUMIF($F:T,"挙母小清水",T:T)</f>
        <v>0</v>
      </c>
    </row>
    <row r="146" spans="1:38" ht="15.5" customHeight="1">
      <c r="A146" s="3"/>
      <c r="B146" s="3"/>
      <c r="C146" s="3"/>
      <c r="D146" s="14"/>
      <c r="E146" s="3"/>
      <c r="F146" s="3"/>
      <c r="G146" s="5"/>
      <c r="H146" s="5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Z146" s="24">
        <f>COUNTIF(F:F,"挙母小清水")</f>
        <v>0</v>
      </c>
      <c r="AA146" s="20">
        <f>Z146</f>
        <v>0</v>
      </c>
      <c r="AB146" s="20">
        <f t="shared" ref="AB146:AK146" si="92">AA146</f>
        <v>0</v>
      </c>
      <c r="AC146" s="20">
        <f t="shared" si="92"/>
        <v>0</v>
      </c>
      <c r="AD146" s="20">
        <f t="shared" si="92"/>
        <v>0</v>
      </c>
      <c r="AE146" s="20">
        <f t="shared" si="92"/>
        <v>0</v>
      </c>
      <c r="AF146" s="20">
        <f t="shared" si="92"/>
        <v>0</v>
      </c>
      <c r="AG146" s="20">
        <f t="shared" si="92"/>
        <v>0</v>
      </c>
      <c r="AH146" s="20">
        <f t="shared" si="92"/>
        <v>0</v>
      </c>
      <c r="AI146" s="20">
        <f t="shared" si="92"/>
        <v>0</v>
      </c>
      <c r="AJ146" s="20">
        <f t="shared" si="92"/>
        <v>0</v>
      </c>
      <c r="AK146" s="20">
        <f t="shared" si="92"/>
        <v>0</v>
      </c>
    </row>
    <row r="147" spans="1:38" ht="15.5" customHeight="1">
      <c r="A147" s="3"/>
      <c r="B147" s="3"/>
      <c r="C147" s="3"/>
      <c r="D147" s="14"/>
      <c r="E147" s="3"/>
      <c r="F147" s="3"/>
      <c r="G147" s="5"/>
      <c r="H147" s="5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Z147" s="24" t="e">
        <f ca="1">Z145/Z146</f>
        <v>#DIV/0!</v>
      </c>
      <c r="AA147" s="24" t="e">
        <f t="shared" ref="AA147:AK147" ca="1" si="93">AA145/AA146</f>
        <v>#DIV/0!</v>
      </c>
      <c r="AB147" s="24" t="e">
        <f t="shared" ca="1" si="93"/>
        <v>#DIV/0!</v>
      </c>
      <c r="AC147" s="24" t="e">
        <f t="shared" ca="1" si="93"/>
        <v>#DIV/0!</v>
      </c>
      <c r="AD147" s="24" t="e">
        <f t="shared" ca="1" si="93"/>
        <v>#DIV/0!</v>
      </c>
      <c r="AE147" s="24" t="e">
        <f t="shared" ca="1" si="93"/>
        <v>#DIV/0!</v>
      </c>
      <c r="AF147" s="24" t="e">
        <f t="shared" ca="1" si="93"/>
        <v>#DIV/0!</v>
      </c>
      <c r="AG147" s="24" t="e">
        <f t="shared" ca="1" si="93"/>
        <v>#DIV/0!</v>
      </c>
      <c r="AH147" s="24" t="e">
        <f t="shared" ca="1" si="93"/>
        <v>#DIV/0!</v>
      </c>
      <c r="AI147" s="24" t="e">
        <f t="shared" ca="1" si="93"/>
        <v>#DIV/0!</v>
      </c>
      <c r="AJ147" s="24" t="e">
        <f t="shared" ca="1" si="93"/>
        <v>#DIV/0!</v>
      </c>
      <c r="AK147" s="24" t="e">
        <f t="shared" ca="1" si="93"/>
        <v>#DIV/0!</v>
      </c>
      <c r="AL147" s="20" t="str">
        <f>X145</f>
        <v>挙母小清水</v>
      </c>
    </row>
    <row r="148" spans="1:38" ht="15.5" customHeight="1">
      <c r="A148" s="3"/>
      <c r="B148" s="3"/>
      <c r="C148" s="3"/>
      <c r="D148" s="14"/>
      <c r="E148" s="3"/>
      <c r="F148" s="3"/>
      <c r="G148" s="5"/>
      <c r="H148" s="5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X148" s="15" t="s">
        <v>67</v>
      </c>
      <c r="Z148" s="20">
        <f ca="1">SUMIF($F:I,"挙母栄町",I:I)</f>
        <v>0</v>
      </c>
      <c r="AA148" s="20">
        <f ca="1">SUMIF($F:J,"挙母栄町",J:J)</f>
        <v>0</v>
      </c>
      <c r="AB148" s="20">
        <f ca="1">SUMIF($F:K,"挙母栄町",K:K)</f>
        <v>0</v>
      </c>
      <c r="AC148" s="20">
        <f ca="1">SUMIF($F:L,"挙母栄町",L:L)</f>
        <v>0</v>
      </c>
      <c r="AD148" s="20">
        <f ca="1">SUMIF($F:M,"挙母栄町",M:M)</f>
        <v>0</v>
      </c>
      <c r="AE148" s="20">
        <f ca="1">SUMIF($F:N,"挙母栄町",N:N)</f>
        <v>0</v>
      </c>
      <c r="AF148" s="20">
        <f ca="1">SUMIF($F:O,"挙母栄町",O:O)</f>
        <v>0</v>
      </c>
      <c r="AG148" s="20">
        <f ca="1">SUMIF($F:P,"挙母栄町",P:P)</f>
        <v>0</v>
      </c>
      <c r="AH148" s="20">
        <f ca="1">SUMIF($F:Q,"挙母栄町",Q:Q)</f>
        <v>0</v>
      </c>
      <c r="AI148" s="20">
        <f ca="1">SUMIF($F:R,"挙母栄町",R:R)</f>
        <v>0</v>
      </c>
      <c r="AJ148" s="20">
        <f ca="1">SUMIF($F:S,"挙母栄町",S:S)</f>
        <v>0</v>
      </c>
      <c r="AK148" s="20">
        <f ca="1">SUMIF($F:T,"挙母栄町",T:T)</f>
        <v>0</v>
      </c>
    </row>
    <row r="149" spans="1:38" ht="15.5" customHeight="1">
      <c r="A149" s="3"/>
      <c r="B149" s="3"/>
      <c r="C149" s="3"/>
      <c r="D149" s="14"/>
      <c r="E149" s="3"/>
      <c r="F149" s="3"/>
      <c r="G149" s="5"/>
      <c r="H149" s="5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Z149" s="24">
        <f>COUNTIF(F:F,"挙母栄町")</f>
        <v>0</v>
      </c>
      <c r="AA149" s="20">
        <f>Z149</f>
        <v>0</v>
      </c>
      <c r="AB149" s="20">
        <f t="shared" ref="AB149:AK149" si="94">AA149</f>
        <v>0</v>
      </c>
      <c r="AC149" s="20">
        <f t="shared" si="94"/>
        <v>0</v>
      </c>
      <c r="AD149" s="20">
        <f t="shared" si="94"/>
        <v>0</v>
      </c>
      <c r="AE149" s="20">
        <f t="shared" si="94"/>
        <v>0</v>
      </c>
      <c r="AF149" s="20">
        <f t="shared" si="94"/>
        <v>0</v>
      </c>
      <c r="AG149" s="20">
        <f t="shared" si="94"/>
        <v>0</v>
      </c>
      <c r="AH149" s="20">
        <f t="shared" si="94"/>
        <v>0</v>
      </c>
      <c r="AI149" s="20">
        <f t="shared" si="94"/>
        <v>0</v>
      </c>
      <c r="AJ149" s="20">
        <f t="shared" si="94"/>
        <v>0</v>
      </c>
      <c r="AK149" s="20">
        <f t="shared" si="94"/>
        <v>0</v>
      </c>
    </row>
    <row r="150" spans="1:38" ht="15.5" customHeight="1">
      <c r="A150" s="3"/>
      <c r="B150" s="3"/>
      <c r="C150" s="3"/>
      <c r="D150" s="14"/>
      <c r="E150" s="3"/>
      <c r="F150" s="3"/>
      <c r="G150" s="5"/>
      <c r="H150" s="5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Z150" s="24" t="e">
        <f ca="1">Z148/Z149</f>
        <v>#DIV/0!</v>
      </c>
      <c r="AA150" s="24" t="e">
        <f t="shared" ref="AA150:AK150" ca="1" si="95">AA148/AA149</f>
        <v>#DIV/0!</v>
      </c>
      <c r="AB150" s="24" t="e">
        <f t="shared" ca="1" si="95"/>
        <v>#DIV/0!</v>
      </c>
      <c r="AC150" s="24" t="e">
        <f t="shared" ca="1" si="95"/>
        <v>#DIV/0!</v>
      </c>
      <c r="AD150" s="24" t="e">
        <f t="shared" ca="1" si="95"/>
        <v>#DIV/0!</v>
      </c>
      <c r="AE150" s="24" t="e">
        <f t="shared" ca="1" si="95"/>
        <v>#DIV/0!</v>
      </c>
      <c r="AF150" s="24" t="e">
        <f t="shared" ca="1" si="95"/>
        <v>#DIV/0!</v>
      </c>
      <c r="AG150" s="24" t="e">
        <f t="shared" ca="1" si="95"/>
        <v>#DIV/0!</v>
      </c>
      <c r="AH150" s="24" t="e">
        <f t="shared" ca="1" si="95"/>
        <v>#DIV/0!</v>
      </c>
      <c r="AI150" s="24" t="e">
        <f t="shared" ca="1" si="95"/>
        <v>#DIV/0!</v>
      </c>
      <c r="AJ150" s="24" t="e">
        <f t="shared" ca="1" si="95"/>
        <v>#DIV/0!</v>
      </c>
      <c r="AK150" s="24" t="e">
        <f t="shared" ca="1" si="95"/>
        <v>#DIV/0!</v>
      </c>
      <c r="AL150" s="20" t="str">
        <f>X148</f>
        <v>挙母栄町</v>
      </c>
    </row>
    <row r="151" spans="1:38" ht="15.5" customHeight="1">
      <c r="A151" s="3"/>
      <c r="B151" s="3"/>
      <c r="C151" s="3"/>
      <c r="D151" s="14"/>
      <c r="E151" s="3"/>
      <c r="F151" s="3"/>
      <c r="G151" s="5"/>
      <c r="H151" s="5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X151" s="15" t="s">
        <v>69</v>
      </c>
      <c r="Z151" s="20">
        <f ca="1">SUMIF($F:I,"志段味西部",I:I)</f>
        <v>0</v>
      </c>
      <c r="AA151" s="20">
        <f ca="1">SUMIF($F:J,"志段味西部",J:J)</f>
        <v>0</v>
      </c>
      <c r="AB151" s="20">
        <f ca="1">SUMIF($F:K,"志段味西部",K:K)</f>
        <v>0</v>
      </c>
      <c r="AC151" s="20">
        <f ca="1">SUMIF($F:L,"志段味西部",L:L)</f>
        <v>0</v>
      </c>
      <c r="AD151" s="20">
        <f ca="1">SUMIF($F:M,"志段味西部",M:M)</f>
        <v>0</v>
      </c>
      <c r="AE151" s="20">
        <f ca="1">SUMIF($F:N,"志段味西部",N:N)</f>
        <v>0</v>
      </c>
      <c r="AF151" s="20">
        <f ca="1">SUMIF($F:O,"志段味西部",O:O)</f>
        <v>0</v>
      </c>
      <c r="AG151" s="20">
        <f ca="1">SUMIF($F:P,"志段味西部",P:P)</f>
        <v>0</v>
      </c>
      <c r="AH151" s="20">
        <f ca="1">SUMIF($F:Q,"志段味西部",Q:Q)</f>
        <v>0</v>
      </c>
      <c r="AI151" s="20">
        <f ca="1">SUMIF($F:R,"志段味西部",R:R)</f>
        <v>0</v>
      </c>
      <c r="AJ151" s="20">
        <f ca="1">SUMIF($F:S,"志段味西部",S:S)</f>
        <v>0</v>
      </c>
      <c r="AK151" s="20">
        <f ca="1">SUMIF($F:T,"志段味西部",T:T)</f>
        <v>0</v>
      </c>
    </row>
    <row r="152" spans="1:38" ht="15.5" customHeight="1">
      <c r="A152" s="3"/>
      <c r="B152" s="3"/>
      <c r="C152" s="3"/>
      <c r="D152" s="14"/>
      <c r="E152" s="3"/>
      <c r="F152" s="3"/>
      <c r="G152" s="5"/>
      <c r="H152" s="5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Z152" s="24">
        <f>COUNTIF(F:F,"志段味西部")</f>
        <v>0</v>
      </c>
      <c r="AA152" s="20">
        <f>Z152</f>
        <v>0</v>
      </c>
      <c r="AB152" s="20">
        <f t="shared" ref="AB152:AK152" si="96">AA152</f>
        <v>0</v>
      </c>
      <c r="AC152" s="20">
        <f t="shared" si="96"/>
        <v>0</v>
      </c>
      <c r="AD152" s="20">
        <f t="shared" si="96"/>
        <v>0</v>
      </c>
      <c r="AE152" s="20">
        <f t="shared" si="96"/>
        <v>0</v>
      </c>
      <c r="AF152" s="20">
        <f t="shared" si="96"/>
        <v>0</v>
      </c>
      <c r="AG152" s="20">
        <f t="shared" si="96"/>
        <v>0</v>
      </c>
      <c r="AH152" s="20">
        <f t="shared" si="96"/>
        <v>0</v>
      </c>
      <c r="AI152" s="20">
        <f t="shared" si="96"/>
        <v>0</v>
      </c>
      <c r="AJ152" s="20">
        <f t="shared" si="96"/>
        <v>0</v>
      </c>
      <c r="AK152" s="20">
        <f t="shared" si="96"/>
        <v>0</v>
      </c>
    </row>
    <row r="153" spans="1:38" ht="15.5" customHeight="1">
      <c r="A153" s="3"/>
      <c r="B153" s="3"/>
      <c r="C153" s="3"/>
      <c r="D153" s="14"/>
      <c r="E153" s="3"/>
      <c r="F153" s="3"/>
      <c r="G153" s="5"/>
      <c r="H153" s="5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Z153" s="24" t="e">
        <f ca="1">Z151/Z152</f>
        <v>#DIV/0!</v>
      </c>
      <c r="AA153" s="24" t="e">
        <f t="shared" ref="AA153:AK153" ca="1" si="97">AA151/AA152</f>
        <v>#DIV/0!</v>
      </c>
      <c r="AB153" s="24" t="e">
        <f t="shared" ca="1" si="97"/>
        <v>#DIV/0!</v>
      </c>
      <c r="AC153" s="24" t="e">
        <f t="shared" ca="1" si="97"/>
        <v>#DIV/0!</v>
      </c>
      <c r="AD153" s="24" t="e">
        <f t="shared" ca="1" si="97"/>
        <v>#DIV/0!</v>
      </c>
      <c r="AE153" s="24" t="e">
        <f t="shared" ca="1" si="97"/>
        <v>#DIV/0!</v>
      </c>
      <c r="AF153" s="24" t="e">
        <f t="shared" ca="1" si="97"/>
        <v>#DIV/0!</v>
      </c>
      <c r="AG153" s="24" t="e">
        <f t="shared" ca="1" si="97"/>
        <v>#DIV/0!</v>
      </c>
      <c r="AH153" s="24" t="e">
        <f t="shared" ca="1" si="97"/>
        <v>#DIV/0!</v>
      </c>
      <c r="AI153" s="24" t="e">
        <f t="shared" ca="1" si="97"/>
        <v>#DIV/0!</v>
      </c>
      <c r="AJ153" s="24" t="e">
        <f t="shared" ca="1" si="97"/>
        <v>#DIV/0!</v>
      </c>
      <c r="AK153" s="24" t="e">
        <f t="shared" ca="1" si="97"/>
        <v>#DIV/0!</v>
      </c>
      <c r="AL153" s="20" t="str">
        <f>X151</f>
        <v>志段味西部</v>
      </c>
    </row>
    <row r="154" spans="1:38" ht="15.5" customHeight="1">
      <c r="A154" s="3"/>
      <c r="B154" s="3"/>
      <c r="C154" s="3"/>
      <c r="D154" s="14"/>
      <c r="E154" s="3"/>
      <c r="F154" s="3"/>
      <c r="G154" s="5"/>
      <c r="H154" s="5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X154" s="15" t="s">
        <v>70</v>
      </c>
      <c r="Z154" s="20">
        <f ca="1">SUMIF($F:I,"下山",I:I)</f>
        <v>0</v>
      </c>
      <c r="AA154" s="20">
        <f ca="1">SUMIF($F:J,"下山",J:J)</f>
        <v>0</v>
      </c>
      <c r="AB154" s="20">
        <f ca="1">SUMIF($F:K,"下山",K:K)</f>
        <v>0</v>
      </c>
      <c r="AC154" s="20">
        <f ca="1">SUMIF($F:L,"下山",L:L)</f>
        <v>0</v>
      </c>
      <c r="AD154" s="20">
        <f ca="1">SUMIF($F:M,"下山",M:M)</f>
        <v>0</v>
      </c>
      <c r="AE154" s="20">
        <f ca="1">SUMIF($F:N,"下山",N:N)</f>
        <v>0</v>
      </c>
      <c r="AF154" s="20">
        <f ca="1">SUMIF($F:O,"下山",O:O)</f>
        <v>0</v>
      </c>
      <c r="AG154" s="20">
        <f ca="1">SUMIF($F:P,"下山",P:P)</f>
        <v>0</v>
      </c>
      <c r="AH154" s="20">
        <f ca="1">SUMIF($F:Q,"下山",Q:Q)</f>
        <v>0</v>
      </c>
      <c r="AI154" s="20">
        <f ca="1">SUMIF($F:R,"下山",R:R)</f>
        <v>0</v>
      </c>
      <c r="AJ154" s="20">
        <f ca="1">SUMIF($F:S,"下山",S:S)</f>
        <v>0</v>
      </c>
      <c r="AK154" s="20">
        <f ca="1">SUMIF($F:T,"下山",T:T)</f>
        <v>0</v>
      </c>
    </row>
    <row r="155" spans="1:38" ht="15.5" customHeight="1">
      <c r="A155" s="3"/>
      <c r="B155" s="3"/>
      <c r="C155" s="3"/>
      <c r="D155" s="14"/>
      <c r="E155" s="3"/>
      <c r="F155" s="3"/>
      <c r="G155" s="5"/>
      <c r="H155" s="5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Z155" s="24">
        <f>COUNTIF(F:F,"下山")</f>
        <v>0</v>
      </c>
      <c r="AA155" s="20">
        <f>Z155</f>
        <v>0</v>
      </c>
      <c r="AB155" s="20">
        <f t="shared" ref="AB155:AK155" si="98">AA155</f>
        <v>0</v>
      </c>
      <c r="AC155" s="20">
        <f t="shared" si="98"/>
        <v>0</v>
      </c>
      <c r="AD155" s="20">
        <f t="shared" si="98"/>
        <v>0</v>
      </c>
      <c r="AE155" s="20">
        <f t="shared" si="98"/>
        <v>0</v>
      </c>
      <c r="AF155" s="20">
        <f t="shared" si="98"/>
        <v>0</v>
      </c>
      <c r="AG155" s="20">
        <f t="shared" si="98"/>
        <v>0</v>
      </c>
      <c r="AH155" s="20">
        <f t="shared" si="98"/>
        <v>0</v>
      </c>
      <c r="AI155" s="20">
        <f t="shared" si="98"/>
        <v>0</v>
      </c>
      <c r="AJ155" s="20">
        <f t="shared" si="98"/>
        <v>0</v>
      </c>
      <c r="AK155" s="20">
        <f t="shared" si="98"/>
        <v>0</v>
      </c>
    </row>
    <row r="156" spans="1:38" ht="15.5" customHeight="1">
      <c r="A156" s="3"/>
      <c r="B156" s="3"/>
      <c r="C156" s="3"/>
      <c r="D156" s="14"/>
      <c r="E156" s="3"/>
      <c r="F156" s="3"/>
      <c r="G156" s="5"/>
      <c r="H156" s="5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Z156" s="24" t="e">
        <f ca="1">Z154/Z155</f>
        <v>#DIV/0!</v>
      </c>
      <c r="AA156" s="24" t="e">
        <f t="shared" ref="AA156:AK156" ca="1" si="99">AA154/AA155</f>
        <v>#DIV/0!</v>
      </c>
      <c r="AB156" s="24" t="e">
        <f t="shared" ca="1" si="99"/>
        <v>#DIV/0!</v>
      </c>
      <c r="AC156" s="24" t="e">
        <f t="shared" ca="1" si="99"/>
        <v>#DIV/0!</v>
      </c>
      <c r="AD156" s="24" t="e">
        <f t="shared" ca="1" si="99"/>
        <v>#DIV/0!</v>
      </c>
      <c r="AE156" s="24" t="e">
        <f t="shared" ca="1" si="99"/>
        <v>#DIV/0!</v>
      </c>
      <c r="AF156" s="24" t="e">
        <f t="shared" ca="1" si="99"/>
        <v>#DIV/0!</v>
      </c>
      <c r="AG156" s="24" t="e">
        <f t="shared" ca="1" si="99"/>
        <v>#DIV/0!</v>
      </c>
      <c r="AH156" s="24" t="e">
        <f t="shared" ca="1" si="99"/>
        <v>#DIV/0!</v>
      </c>
      <c r="AI156" s="24" t="e">
        <f t="shared" ca="1" si="99"/>
        <v>#DIV/0!</v>
      </c>
      <c r="AJ156" s="24" t="e">
        <f t="shared" ca="1" si="99"/>
        <v>#DIV/0!</v>
      </c>
      <c r="AK156" s="24" t="e">
        <f t="shared" ca="1" si="99"/>
        <v>#DIV/0!</v>
      </c>
      <c r="AL156" s="20" t="str">
        <f>X154</f>
        <v>下山</v>
      </c>
    </row>
    <row r="157" spans="1:38" ht="15.5" customHeight="1">
      <c r="A157" s="3"/>
      <c r="B157" s="3"/>
      <c r="C157" s="3"/>
      <c r="D157" s="14"/>
      <c r="E157" s="3"/>
      <c r="F157" s="3"/>
      <c r="G157" s="5"/>
      <c r="H157" s="5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X157" s="15" t="s">
        <v>71</v>
      </c>
      <c r="Z157" s="20">
        <f ca="1">SUMIF($F:I,"竹村",I:I)</f>
        <v>0</v>
      </c>
      <c r="AA157" s="20">
        <f ca="1">SUMIF($F:J,"竹村",J:J)</f>
        <v>0</v>
      </c>
      <c r="AB157" s="20">
        <f ca="1">SUMIF($F:K,"竹村",K:K)</f>
        <v>0</v>
      </c>
      <c r="AC157" s="20">
        <f ca="1">SUMIF($F:L,"竹村",L:L)</f>
        <v>0</v>
      </c>
      <c r="AD157" s="20">
        <f ca="1">SUMIF($F:M,"竹村",M:M)</f>
        <v>0</v>
      </c>
      <c r="AE157" s="20">
        <f ca="1">SUMIF($F:N,"竹村",N:N)</f>
        <v>0</v>
      </c>
      <c r="AF157" s="20">
        <f ca="1">SUMIF($F:O,"竹村",O:O)</f>
        <v>0</v>
      </c>
      <c r="AG157" s="20">
        <f ca="1">SUMIF($F:P,"竹村",P:P)</f>
        <v>0</v>
      </c>
      <c r="AH157" s="20">
        <f ca="1">SUMIF($F:Q,"竹村",Q:Q)</f>
        <v>0</v>
      </c>
      <c r="AI157" s="20">
        <f ca="1">SUMIF($F:R,"竹村",R:R)</f>
        <v>0</v>
      </c>
      <c r="AJ157" s="20">
        <f ca="1">SUMIF($F:S,"竹村",S:S)</f>
        <v>0</v>
      </c>
      <c r="AK157" s="20">
        <f ca="1">SUMIF($F:T,"下山",T:T)</f>
        <v>0</v>
      </c>
    </row>
    <row r="158" spans="1:38" ht="15.5" customHeight="1">
      <c r="A158" s="4"/>
      <c r="B158" s="3"/>
      <c r="C158" s="3"/>
      <c r="D158" s="28"/>
      <c r="E158" s="3"/>
      <c r="F158" s="3"/>
      <c r="G158" s="6"/>
      <c r="H158" s="6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Z158" s="24">
        <f>COUNTIF(F:F,"竹村")</f>
        <v>0</v>
      </c>
      <c r="AA158" s="20">
        <f>Z158</f>
        <v>0</v>
      </c>
      <c r="AB158" s="20">
        <f t="shared" ref="AB158:AK158" si="100">AA158</f>
        <v>0</v>
      </c>
      <c r="AC158" s="20">
        <f t="shared" si="100"/>
        <v>0</v>
      </c>
      <c r="AD158" s="20">
        <f t="shared" si="100"/>
        <v>0</v>
      </c>
      <c r="AE158" s="20">
        <f t="shared" si="100"/>
        <v>0</v>
      </c>
      <c r="AF158" s="20">
        <f t="shared" si="100"/>
        <v>0</v>
      </c>
      <c r="AG158" s="20">
        <f t="shared" si="100"/>
        <v>0</v>
      </c>
      <c r="AH158" s="20">
        <f t="shared" si="100"/>
        <v>0</v>
      </c>
      <c r="AI158" s="20">
        <f t="shared" si="100"/>
        <v>0</v>
      </c>
      <c r="AJ158" s="20">
        <f t="shared" si="100"/>
        <v>0</v>
      </c>
      <c r="AK158" s="20">
        <f t="shared" si="100"/>
        <v>0</v>
      </c>
    </row>
    <row r="159" spans="1:38" ht="15.5" customHeight="1">
      <c r="A159" s="3"/>
      <c r="B159" s="3"/>
      <c r="C159" s="3"/>
      <c r="D159" s="28"/>
      <c r="E159" s="3"/>
      <c r="F159" s="3"/>
      <c r="G159" s="6"/>
      <c r="H159" s="5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Z159" s="24" t="e">
        <f ca="1">Z157/Z158</f>
        <v>#DIV/0!</v>
      </c>
      <c r="AA159" s="24" t="e">
        <f t="shared" ref="AA159:AK159" ca="1" si="101">AA157/AA158</f>
        <v>#DIV/0!</v>
      </c>
      <c r="AB159" s="24" t="e">
        <f t="shared" ca="1" si="101"/>
        <v>#DIV/0!</v>
      </c>
      <c r="AC159" s="24" t="e">
        <f t="shared" ca="1" si="101"/>
        <v>#DIV/0!</v>
      </c>
      <c r="AD159" s="24" t="e">
        <f t="shared" ca="1" si="101"/>
        <v>#DIV/0!</v>
      </c>
      <c r="AE159" s="24" t="e">
        <f t="shared" ca="1" si="101"/>
        <v>#DIV/0!</v>
      </c>
      <c r="AF159" s="24" t="e">
        <f t="shared" ca="1" si="101"/>
        <v>#DIV/0!</v>
      </c>
      <c r="AG159" s="24" t="e">
        <f t="shared" ca="1" si="101"/>
        <v>#DIV/0!</v>
      </c>
      <c r="AH159" s="24" t="e">
        <f t="shared" ca="1" si="101"/>
        <v>#DIV/0!</v>
      </c>
      <c r="AI159" s="24" t="e">
        <f t="shared" ca="1" si="101"/>
        <v>#DIV/0!</v>
      </c>
      <c r="AJ159" s="24" t="e">
        <f t="shared" ca="1" si="101"/>
        <v>#DIV/0!</v>
      </c>
      <c r="AK159" s="24" t="e">
        <f t="shared" ca="1" si="101"/>
        <v>#DIV/0!</v>
      </c>
      <c r="AL159" s="20" t="str">
        <f>X157</f>
        <v>竹村</v>
      </c>
    </row>
    <row r="160" spans="1:38" ht="15.5" customHeight="1">
      <c r="A160" s="3"/>
      <c r="B160" s="3"/>
      <c r="C160" s="3"/>
      <c r="D160" s="28"/>
      <c r="E160" s="3"/>
      <c r="F160" s="4"/>
      <c r="G160" s="6"/>
      <c r="H160" s="5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X160" s="15" t="s">
        <v>72</v>
      </c>
      <c r="Z160" s="20">
        <f ca="1">SUMIF($F:I,"棚尾",I:I)</f>
        <v>0</v>
      </c>
      <c r="AA160" s="20">
        <f ca="1">SUMIF($F:J,"下山",J:J)</f>
        <v>0</v>
      </c>
      <c r="AB160" s="20">
        <f ca="1">SUMIF($F:K,"下山",K:K)</f>
        <v>0</v>
      </c>
      <c r="AC160" s="20">
        <f ca="1">SUMIF($F:L,"下山",L:L)</f>
        <v>0</v>
      </c>
      <c r="AD160" s="20">
        <f ca="1">SUMIF($F:M,"下山",M:M)</f>
        <v>0</v>
      </c>
      <c r="AE160" s="20">
        <f ca="1">SUMIF($F:N,"下山",N:N)</f>
        <v>0</v>
      </c>
      <c r="AF160" s="20">
        <f ca="1">SUMIF($F:O,"下山",O:O)</f>
        <v>0</v>
      </c>
      <c r="AG160" s="20">
        <f ca="1">SUMIF($F:P,"下山",P:P)</f>
        <v>0</v>
      </c>
      <c r="AH160" s="20">
        <f ca="1">SUMIF($F:Q,"下山",Q:Q)</f>
        <v>0</v>
      </c>
      <c r="AI160" s="20">
        <f ca="1">SUMIF($F:R,"下山",R:R)</f>
        <v>0</v>
      </c>
      <c r="AJ160" s="20">
        <f ca="1">SUMIF($F:S,"下山",S:S)</f>
        <v>0</v>
      </c>
      <c r="AK160" s="20">
        <f ca="1">SUMIF($F:T,"棚尾",T:T)</f>
        <v>0</v>
      </c>
    </row>
    <row r="161" spans="1:38" ht="15.5" customHeight="1">
      <c r="A161" s="3"/>
      <c r="B161" s="3"/>
      <c r="C161" s="3"/>
      <c r="D161" s="28"/>
      <c r="E161" s="3"/>
      <c r="F161" s="4"/>
      <c r="G161" s="6"/>
      <c r="H161" s="5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Z161" s="24">
        <f>COUNTIF(F:F,"下山")</f>
        <v>0</v>
      </c>
      <c r="AA161" s="20">
        <f>Z161</f>
        <v>0</v>
      </c>
      <c r="AB161" s="20">
        <f t="shared" ref="AB161:AK161" si="102">AA161</f>
        <v>0</v>
      </c>
      <c r="AC161" s="20">
        <f t="shared" si="102"/>
        <v>0</v>
      </c>
      <c r="AD161" s="20">
        <f t="shared" si="102"/>
        <v>0</v>
      </c>
      <c r="AE161" s="20">
        <f t="shared" si="102"/>
        <v>0</v>
      </c>
      <c r="AF161" s="20">
        <f t="shared" si="102"/>
        <v>0</v>
      </c>
      <c r="AG161" s="20">
        <f t="shared" si="102"/>
        <v>0</v>
      </c>
      <c r="AH161" s="20">
        <f t="shared" si="102"/>
        <v>0</v>
      </c>
      <c r="AI161" s="20">
        <f t="shared" si="102"/>
        <v>0</v>
      </c>
      <c r="AJ161" s="20">
        <f t="shared" si="102"/>
        <v>0</v>
      </c>
      <c r="AK161" s="20">
        <f t="shared" si="102"/>
        <v>0</v>
      </c>
    </row>
    <row r="162" spans="1:38" ht="15.5" customHeight="1">
      <c r="A162" s="3"/>
      <c r="B162" s="3"/>
      <c r="C162" s="3"/>
      <c r="D162" s="3"/>
      <c r="E162" s="4"/>
      <c r="F162" s="4"/>
      <c r="G162" s="5"/>
      <c r="H162" s="5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Z162" s="24" t="e">
        <f ca="1">Z160/Z161</f>
        <v>#DIV/0!</v>
      </c>
      <c r="AA162" s="24" t="e">
        <f t="shared" ref="AA162:AK162" ca="1" si="103">AA160/AA161</f>
        <v>#DIV/0!</v>
      </c>
      <c r="AB162" s="24" t="e">
        <f t="shared" ca="1" si="103"/>
        <v>#DIV/0!</v>
      </c>
      <c r="AC162" s="24" t="e">
        <f t="shared" ca="1" si="103"/>
        <v>#DIV/0!</v>
      </c>
      <c r="AD162" s="24" t="e">
        <f t="shared" ca="1" si="103"/>
        <v>#DIV/0!</v>
      </c>
      <c r="AE162" s="24" t="e">
        <f t="shared" ca="1" si="103"/>
        <v>#DIV/0!</v>
      </c>
      <c r="AF162" s="24" t="e">
        <f t="shared" ca="1" si="103"/>
        <v>#DIV/0!</v>
      </c>
      <c r="AG162" s="24" t="e">
        <f t="shared" ca="1" si="103"/>
        <v>#DIV/0!</v>
      </c>
      <c r="AH162" s="24" t="e">
        <f t="shared" ca="1" si="103"/>
        <v>#DIV/0!</v>
      </c>
      <c r="AI162" s="24" t="e">
        <f t="shared" ca="1" si="103"/>
        <v>#DIV/0!</v>
      </c>
      <c r="AJ162" s="24" t="e">
        <f t="shared" ca="1" si="103"/>
        <v>#DIV/0!</v>
      </c>
      <c r="AK162" s="24" t="e">
        <f t="shared" ca="1" si="103"/>
        <v>#DIV/0!</v>
      </c>
      <c r="AL162" s="20" t="str">
        <f>X160</f>
        <v>棚尾</v>
      </c>
    </row>
    <row r="163" spans="1:38" ht="15.5" customHeight="1">
      <c r="A163" s="3"/>
      <c r="B163" s="3"/>
      <c r="C163" s="3"/>
      <c r="D163" s="3"/>
      <c r="E163" s="4"/>
      <c r="F163" s="4"/>
      <c r="G163" s="5"/>
      <c r="H163" s="5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X163" s="15" t="s">
        <v>74</v>
      </c>
      <c r="Z163" s="20">
        <f ca="1">SUMIF($F:I,"千種高校前",I:I)</f>
        <v>0</v>
      </c>
      <c r="AA163" s="20">
        <f ca="1">SUMIF($F:J,"下山",J:J)</f>
        <v>0</v>
      </c>
      <c r="AB163" s="20">
        <f ca="1">SUMIF($F:K,"下山",K:K)</f>
        <v>0</v>
      </c>
      <c r="AC163" s="20">
        <f ca="1">SUMIF($F:L,"下山",L:L)</f>
        <v>0</v>
      </c>
      <c r="AD163" s="20">
        <f ca="1">SUMIF($F:M,"下山",M:M)</f>
        <v>0</v>
      </c>
      <c r="AE163" s="20">
        <f ca="1">SUMIF($F:N,"下山",N:N)</f>
        <v>0</v>
      </c>
      <c r="AF163" s="20">
        <f ca="1">SUMIF($F:O,"下山",O:O)</f>
        <v>0</v>
      </c>
      <c r="AG163" s="20">
        <f ca="1">SUMIF($F:P,"下山",P:P)</f>
        <v>0</v>
      </c>
      <c r="AH163" s="20">
        <f ca="1">SUMIF($F:Q,"下山",Q:Q)</f>
        <v>0</v>
      </c>
      <c r="AI163" s="20">
        <f ca="1">SUMIF($F:R,"下山",R:R)</f>
        <v>0</v>
      </c>
      <c r="AJ163" s="20">
        <f ca="1">SUMIF($F:S,"下山",S:S)</f>
        <v>0</v>
      </c>
      <c r="AK163" s="20">
        <f ca="1">SUMIF($F:T,"千種高校前",T:T)</f>
        <v>0</v>
      </c>
    </row>
    <row r="164" spans="1:38" ht="15.5" customHeight="1">
      <c r="A164" s="3"/>
      <c r="B164" s="3"/>
      <c r="C164" s="3"/>
      <c r="D164" s="3"/>
      <c r="E164" s="4"/>
      <c r="F164" s="4"/>
      <c r="G164" s="5"/>
      <c r="H164" s="5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Z164" s="24">
        <f>COUNTIF(F:F,"下山")</f>
        <v>0</v>
      </c>
      <c r="AA164" s="20">
        <f>Z164</f>
        <v>0</v>
      </c>
      <c r="AB164" s="20">
        <f t="shared" ref="AB164:AK164" si="104">AA164</f>
        <v>0</v>
      </c>
      <c r="AC164" s="20">
        <f t="shared" si="104"/>
        <v>0</v>
      </c>
      <c r="AD164" s="20">
        <f t="shared" si="104"/>
        <v>0</v>
      </c>
      <c r="AE164" s="20">
        <f t="shared" si="104"/>
        <v>0</v>
      </c>
      <c r="AF164" s="20">
        <f t="shared" si="104"/>
        <v>0</v>
      </c>
      <c r="AG164" s="20">
        <f t="shared" si="104"/>
        <v>0</v>
      </c>
      <c r="AH164" s="20">
        <f t="shared" si="104"/>
        <v>0</v>
      </c>
      <c r="AI164" s="20">
        <f t="shared" si="104"/>
        <v>0</v>
      </c>
      <c r="AJ164" s="20">
        <f t="shared" si="104"/>
        <v>0</v>
      </c>
      <c r="AK164" s="20">
        <f t="shared" si="104"/>
        <v>0</v>
      </c>
    </row>
    <row r="165" spans="1:38" ht="15.5" customHeight="1">
      <c r="A165" s="3"/>
      <c r="B165" s="3"/>
      <c r="C165" s="3"/>
      <c r="D165" s="3"/>
      <c r="E165" s="4"/>
      <c r="F165" s="4"/>
      <c r="G165" s="5"/>
      <c r="H165" s="5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Z165" s="24" t="e">
        <f ca="1">Z163/Z164</f>
        <v>#DIV/0!</v>
      </c>
      <c r="AA165" s="24" t="e">
        <f t="shared" ref="AA165:AK165" ca="1" si="105">AA163/AA164</f>
        <v>#DIV/0!</v>
      </c>
      <c r="AB165" s="24" t="e">
        <f t="shared" ca="1" si="105"/>
        <v>#DIV/0!</v>
      </c>
      <c r="AC165" s="24" t="e">
        <f t="shared" ca="1" si="105"/>
        <v>#DIV/0!</v>
      </c>
      <c r="AD165" s="24" t="e">
        <f t="shared" ca="1" si="105"/>
        <v>#DIV/0!</v>
      </c>
      <c r="AE165" s="24" t="e">
        <f t="shared" ca="1" si="105"/>
        <v>#DIV/0!</v>
      </c>
      <c r="AF165" s="24" t="e">
        <f t="shared" ca="1" si="105"/>
        <v>#DIV/0!</v>
      </c>
      <c r="AG165" s="24" t="e">
        <f t="shared" ca="1" si="105"/>
        <v>#DIV/0!</v>
      </c>
      <c r="AH165" s="24" t="e">
        <f t="shared" ca="1" si="105"/>
        <v>#DIV/0!</v>
      </c>
      <c r="AI165" s="24" t="e">
        <f t="shared" ca="1" si="105"/>
        <v>#DIV/0!</v>
      </c>
      <c r="AJ165" s="24" t="e">
        <f t="shared" ca="1" si="105"/>
        <v>#DIV/0!</v>
      </c>
      <c r="AK165" s="24" t="e">
        <f t="shared" ca="1" si="105"/>
        <v>#DIV/0!</v>
      </c>
      <c r="AL165" s="20" t="str">
        <f>X163</f>
        <v>千種高校前</v>
      </c>
    </row>
    <row r="166" spans="1:38" ht="15.5" customHeight="1">
      <c r="A166" s="3"/>
      <c r="B166" s="3"/>
      <c r="C166" s="3"/>
      <c r="D166" s="3"/>
      <c r="E166" s="4"/>
      <c r="F166" s="4"/>
      <c r="G166" s="5"/>
      <c r="H166" s="5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X166" s="15" t="s">
        <v>73</v>
      </c>
      <c r="Z166" s="20">
        <f ca="1">SUMIF($F:I,"豊川（西本）",I:I)</f>
        <v>0</v>
      </c>
      <c r="AA166" s="20">
        <f ca="1">SUMIF($F:J,"豊川（西本）",J:J)</f>
        <v>0</v>
      </c>
      <c r="AB166" s="20">
        <f ca="1">SUMIF($F:K,"豊川（西本）",K:K)</f>
        <v>0</v>
      </c>
      <c r="AC166" s="20">
        <f ca="1">SUMIF($F:L,"豊川（西本）",L:L)</f>
        <v>0</v>
      </c>
      <c r="AD166" s="20">
        <f ca="1">SUMIF($F:M,"豊川（西本）",M:M)</f>
        <v>0</v>
      </c>
      <c r="AE166" s="20">
        <f ca="1">SUMIF($F:N,"豊川（西本）",N:N)</f>
        <v>0</v>
      </c>
      <c r="AF166" s="20">
        <f ca="1">SUMIF($F:O,"豊川（西本）",O:O)</f>
        <v>0</v>
      </c>
      <c r="AG166" s="20">
        <f ca="1">SUMIF($F:P,"豊川（西本）",P:P)</f>
        <v>0</v>
      </c>
      <c r="AH166" s="20">
        <f ca="1">SUMIF($F:Q,"豊川（西本）",Q:Q)</f>
        <v>0</v>
      </c>
      <c r="AI166" s="20">
        <f ca="1">SUMIF($F:R,"豊川（西本）",R:R)</f>
        <v>0</v>
      </c>
      <c r="AJ166" s="20">
        <f ca="1">SUMIF($F:S,"豊川（西本）",S:S)</f>
        <v>0</v>
      </c>
      <c r="AK166" s="20">
        <f ca="1">SUMIF($F:T,"豊川（西本）",T:T)</f>
        <v>0</v>
      </c>
    </row>
    <row r="167" spans="1:38" ht="15.5" customHeight="1">
      <c r="A167" s="3"/>
      <c r="B167" s="3"/>
      <c r="C167" s="3"/>
      <c r="D167" s="3"/>
      <c r="E167" s="4"/>
      <c r="F167" s="4"/>
      <c r="G167" s="5"/>
      <c r="H167" s="5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Z167" s="24">
        <f>COUNTIF(F:F,"豊川（西本）")</f>
        <v>0</v>
      </c>
      <c r="AA167" s="20">
        <f>Z167</f>
        <v>0</v>
      </c>
      <c r="AB167" s="20">
        <f t="shared" ref="AB167:AK167" si="106">AA167</f>
        <v>0</v>
      </c>
      <c r="AC167" s="20">
        <f t="shared" si="106"/>
        <v>0</v>
      </c>
      <c r="AD167" s="20">
        <f t="shared" si="106"/>
        <v>0</v>
      </c>
      <c r="AE167" s="20">
        <f t="shared" si="106"/>
        <v>0</v>
      </c>
      <c r="AF167" s="20">
        <f t="shared" si="106"/>
        <v>0</v>
      </c>
      <c r="AG167" s="20">
        <f t="shared" si="106"/>
        <v>0</v>
      </c>
      <c r="AH167" s="20">
        <f t="shared" si="106"/>
        <v>0</v>
      </c>
      <c r="AI167" s="20">
        <f t="shared" si="106"/>
        <v>0</v>
      </c>
      <c r="AJ167" s="20">
        <f t="shared" si="106"/>
        <v>0</v>
      </c>
      <c r="AK167" s="20">
        <f t="shared" si="106"/>
        <v>0</v>
      </c>
    </row>
    <row r="168" spans="1:38" ht="15.5" customHeight="1">
      <c r="A168" s="3"/>
      <c r="B168" s="3"/>
      <c r="C168" s="3"/>
      <c r="D168" s="3"/>
      <c r="E168" s="4"/>
      <c r="F168" s="4"/>
      <c r="G168" s="5"/>
      <c r="H168" s="5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Z168" s="24" t="e">
        <f ca="1">Z166/Z167</f>
        <v>#DIV/0!</v>
      </c>
      <c r="AA168" s="24" t="e">
        <f t="shared" ref="AA168:AK168" ca="1" si="107">AA166/AA167</f>
        <v>#DIV/0!</v>
      </c>
      <c r="AB168" s="24" t="e">
        <f t="shared" ca="1" si="107"/>
        <v>#DIV/0!</v>
      </c>
      <c r="AC168" s="24" t="e">
        <f t="shared" ca="1" si="107"/>
        <v>#DIV/0!</v>
      </c>
      <c r="AD168" s="24" t="e">
        <f t="shared" ca="1" si="107"/>
        <v>#DIV/0!</v>
      </c>
      <c r="AE168" s="24" t="e">
        <f t="shared" ca="1" si="107"/>
        <v>#DIV/0!</v>
      </c>
      <c r="AF168" s="24" t="e">
        <f t="shared" ca="1" si="107"/>
        <v>#DIV/0!</v>
      </c>
      <c r="AG168" s="24" t="e">
        <f t="shared" ca="1" si="107"/>
        <v>#DIV/0!</v>
      </c>
      <c r="AH168" s="24" t="e">
        <f t="shared" ca="1" si="107"/>
        <v>#DIV/0!</v>
      </c>
      <c r="AI168" s="24" t="e">
        <f t="shared" ca="1" si="107"/>
        <v>#DIV/0!</v>
      </c>
      <c r="AJ168" s="24" t="e">
        <f t="shared" ca="1" si="107"/>
        <v>#DIV/0!</v>
      </c>
      <c r="AK168" s="24" t="e">
        <f t="shared" ca="1" si="107"/>
        <v>#DIV/0!</v>
      </c>
      <c r="AL168" s="20" t="str">
        <f>X166</f>
        <v>豊川（西本）</v>
      </c>
    </row>
    <row r="169" spans="1:38" ht="15.5" customHeight="1">
      <c r="A169" s="3"/>
      <c r="B169" s="3"/>
      <c r="C169" s="3"/>
      <c r="D169" s="3"/>
      <c r="E169" s="4"/>
      <c r="F169" s="4"/>
      <c r="G169" s="5"/>
      <c r="H169" s="5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X169" s="15" t="s">
        <v>75</v>
      </c>
      <c r="Z169" s="20">
        <f ca="1">SUMIF($F:I,"豊川諏訪",I:I)</f>
        <v>0</v>
      </c>
      <c r="AA169" s="20">
        <f ca="1">SUMIF($F:J,"豊川諏訪",J:J)</f>
        <v>0</v>
      </c>
      <c r="AB169" s="20">
        <f ca="1">SUMIF($F:K,"豊川諏訪",K:K)</f>
        <v>0</v>
      </c>
      <c r="AC169" s="20">
        <f ca="1">SUMIF($F:L,"豊川諏訪",L:L)</f>
        <v>0</v>
      </c>
      <c r="AD169" s="20">
        <f ca="1">SUMIF($F:M,"豊川諏訪",M:M)</f>
        <v>0</v>
      </c>
      <c r="AE169" s="20">
        <f ca="1">SUMIF($F:N,"豊川諏訪",N:N)</f>
        <v>0</v>
      </c>
      <c r="AF169" s="20">
        <f ca="1">SUMIF($F:O,"豊川諏訪",O:O)</f>
        <v>0</v>
      </c>
      <c r="AG169" s="20">
        <f ca="1">SUMIF($F:P,"豊川諏訪",P:P)</f>
        <v>0</v>
      </c>
      <c r="AH169" s="20">
        <f ca="1">SUMIF($F:Q,"豊川諏訪",Q:Q)</f>
        <v>0</v>
      </c>
      <c r="AI169" s="20">
        <f ca="1">SUMIF($F:R,"豊川諏訪",R:R)</f>
        <v>0</v>
      </c>
      <c r="AJ169" s="20">
        <f ca="1">SUMIF($F:S,"豊川諏訪",S:S)</f>
        <v>0</v>
      </c>
      <c r="AK169" s="20">
        <f ca="1">SUMIF($F:T,"豊川諏訪",T:T)</f>
        <v>0</v>
      </c>
    </row>
    <row r="170" spans="1:38" ht="15.5" customHeight="1">
      <c r="A170" s="3"/>
      <c r="B170" s="3"/>
      <c r="C170" s="3"/>
      <c r="D170" s="3"/>
      <c r="E170" s="4"/>
      <c r="F170" s="4"/>
      <c r="G170" s="5"/>
      <c r="H170" s="5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Z170" s="24">
        <f>COUNTIF(F:F,"豊川諏訪")</f>
        <v>0</v>
      </c>
      <c r="AA170" s="20">
        <f>Z170</f>
        <v>0</v>
      </c>
      <c r="AB170" s="20">
        <f t="shared" ref="AB170:AK170" si="108">AA170</f>
        <v>0</v>
      </c>
      <c r="AC170" s="20">
        <f t="shared" si="108"/>
        <v>0</v>
      </c>
      <c r="AD170" s="20">
        <f t="shared" si="108"/>
        <v>0</v>
      </c>
      <c r="AE170" s="20">
        <f t="shared" si="108"/>
        <v>0</v>
      </c>
      <c r="AF170" s="20">
        <f t="shared" si="108"/>
        <v>0</v>
      </c>
      <c r="AG170" s="20">
        <f t="shared" si="108"/>
        <v>0</v>
      </c>
      <c r="AH170" s="20">
        <f t="shared" si="108"/>
        <v>0</v>
      </c>
      <c r="AI170" s="20">
        <f t="shared" si="108"/>
        <v>0</v>
      </c>
      <c r="AJ170" s="20">
        <f t="shared" si="108"/>
        <v>0</v>
      </c>
      <c r="AK170" s="20">
        <f t="shared" si="108"/>
        <v>0</v>
      </c>
    </row>
    <row r="171" spans="1:38" ht="15.5" customHeight="1">
      <c r="A171" s="3"/>
      <c r="B171" s="3"/>
      <c r="C171" s="3"/>
      <c r="D171" s="3"/>
      <c r="E171" s="3"/>
      <c r="F171" s="3"/>
      <c r="G171" s="5"/>
      <c r="H171" s="5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Z171" s="24" t="e">
        <f ca="1">Z169/Z170</f>
        <v>#DIV/0!</v>
      </c>
      <c r="AA171" s="24" t="e">
        <f t="shared" ref="AA171:AK171" ca="1" si="109">AA169/AA170</f>
        <v>#DIV/0!</v>
      </c>
      <c r="AB171" s="24" t="e">
        <f t="shared" ca="1" si="109"/>
        <v>#DIV/0!</v>
      </c>
      <c r="AC171" s="24" t="e">
        <f t="shared" ca="1" si="109"/>
        <v>#DIV/0!</v>
      </c>
      <c r="AD171" s="24" t="e">
        <f t="shared" ca="1" si="109"/>
        <v>#DIV/0!</v>
      </c>
      <c r="AE171" s="24" t="e">
        <f t="shared" ca="1" si="109"/>
        <v>#DIV/0!</v>
      </c>
      <c r="AF171" s="24" t="e">
        <f t="shared" ca="1" si="109"/>
        <v>#DIV/0!</v>
      </c>
      <c r="AG171" s="24" t="e">
        <f t="shared" ca="1" si="109"/>
        <v>#DIV/0!</v>
      </c>
      <c r="AH171" s="24" t="e">
        <f t="shared" ca="1" si="109"/>
        <v>#DIV/0!</v>
      </c>
      <c r="AI171" s="24" t="e">
        <f t="shared" ca="1" si="109"/>
        <v>#DIV/0!</v>
      </c>
      <c r="AJ171" s="24" t="e">
        <f t="shared" ca="1" si="109"/>
        <v>#DIV/0!</v>
      </c>
      <c r="AK171" s="24" t="e">
        <f t="shared" ca="1" si="109"/>
        <v>#DIV/0!</v>
      </c>
      <c r="AL171" s="20" t="str">
        <f>X169</f>
        <v>豊川諏訪</v>
      </c>
    </row>
    <row r="172" spans="1:38" ht="15.5" customHeight="1">
      <c r="A172" s="3"/>
      <c r="B172" s="3"/>
      <c r="C172" s="3"/>
      <c r="D172" s="3"/>
      <c r="E172" s="3"/>
      <c r="F172" s="3"/>
      <c r="G172" s="5"/>
      <c r="H172" s="5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X172" s="15" t="s">
        <v>76</v>
      </c>
      <c r="Z172" s="20">
        <f ca="1">SUMIF($F:I,"豊富",I:I)</f>
        <v>0</v>
      </c>
      <c r="AA172" s="20">
        <f ca="1">SUMIF($F:J,"豊富",J:J)</f>
        <v>0</v>
      </c>
      <c r="AB172" s="20">
        <f ca="1">SUMIF($F:K,"豊富",K:K)</f>
        <v>0</v>
      </c>
      <c r="AC172" s="20">
        <f ca="1">SUMIF($F:L,"豊富",L:L)</f>
        <v>0</v>
      </c>
      <c r="AD172" s="20">
        <f ca="1">SUMIF($F:M,"豊富",M:M)</f>
        <v>0</v>
      </c>
      <c r="AE172" s="20">
        <f ca="1">SUMIF($F:N,"豊富",N:N)</f>
        <v>0</v>
      </c>
      <c r="AF172" s="20">
        <f ca="1">SUMIF($F:O,"豊富",O:O)</f>
        <v>0</v>
      </c>
      <c r="AG172" s="20">
        <f ca="1">SUMIF($F:P,"豊富",P:P)</f>
        <v>0</v>
      </c>
      <c r="AH172" s="20">
        <f ca="1">SUMIF($F:Q,"豊富",Q:Q)</f>
        <v>0</v>
      </c>
      <c r="AI172" s="20">
        <f ca="1">SUMIF($F:R,"豊富",R:R)</f>
        <v>0</v>
      </c>
      <c r="AJ172" s="20">
        <f ca="1">SUMIF($F:S,"豊富",S:S)</f>
        <v>0</v>
      </c>
      <c r="AK172" s="20">
        <f ca="1">SUMIF($F:T,"豊富",T:T)</f>
        <v>0</v>
      </c>
    </row>
    <row r="173" spans="1:38" ht="15.5" customHeight="1">
      <c r="A173" s="3"/>
      <c r="B173" s="3"/>
      <c r="C173" s="3"/>
      <c r="D173" s="3"/>
      <c r="E173" s="3"/>
      <c r="F173" s="3"/>
      <c r="G173" s="5"/>
      <c r="H173" s="5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Z173" s="24">
        <f>COUNTIF(F:F,"豊富")</f>
        <v>0</v>
      </c>
      <c r="AA173" s="20">
        <f>Z173</f>
        <v>0</v>
      </c>
      <c r="AB173" s="20">
        <f t="shared" ref="AB173:AK173" si="110">AA173</f>
        <v>0</v>
      </c>
      <c r="AC173" s="20">
        <f t="shared" si="110"/>
        <v>0</v>
      </c>
      <c r="AD173" s="20">
        <f t="shared" si="110"/>
        <v>0</v>
      </c>
      <c r="AE173" s="20">
        <f t="shared" si="110"/>
        <v>0</v>
      </c>
      <c r="AF173" s="20">
        <f t="shared" si="110"/>
        <v>0</v>
      </c>
      <c r="AG173" s="20">
        <f t="shared" si="110"/>
        <v>0</v>
      </c>
      <c r="AH173" s="20">
        <f t="shared" si="110"/>
        <v>0</v>
      </c>
      <c r="AI173" s="20">
        <f t="shared" si="110"/>
        <v>0</v>
      </c>
      <c r="AJ173" s="20">
        <f t="shared" si="110"/>
        <v>0</v>
      </c>
      <c r="AK173" s="20">
        <f t="shared" si="110"/>
        <v>0</v>
      </c>
    </row>
    <row r="174" spans="1:38" ht="15.5" customHeight="1">
      <c r="A174" s="3"/>
      <c r="B174" s="3"/>
      <c r="C174" s="3"/>
      <c r="D174" s="3"/>
      <c r="E174" s="3"/>
      <c r="F174" s="3"/>
      <c r="G174" s="5"/>
      <c r="H174" s="5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Z174" s="24" t="e">
        <f ca="1">Z172/Z173</f>
        <v>#DIV/0!</v>
      </c>
      <c r="AA174" s="24" t="e">
        <f t="shared" ref="AA174:AK174" ca="1" si="111">AA172/AA173</f>
        <v>#DIV/0!</v>
      </c>
      <c r="AB174" s="24" t="e">
        <f t="shared" ca="1" si="111"/>
        <v>#DIV/0!</v>
      </c>
      <c r="AC174" s="24" t="e">
        <f t="shared" ca="1" si="111"/>
        <v>#DIV/0!</v>
      </c>
      <c r="AD174" s="24" t="e">
        <f t="shared" ca="1" si="111"/>
        <v>#DIV/0!</v>
      </c>
      <c r="AE174" s="24" t="e">
        <f t="shared" ca="1" si="111"/>
        <v>#DIV/0!</v>
      </c>
      <c r="AF174" s="24" t="e">
        <f t="shared" ca="1" si="111"/>
        <v>#DIV/0!</v>
      </c>
      <c r="AG174" s="24" t="e">
        <f t="shared" ca="1" si="111"/>
        <v>#DIV/0!</v>
      </c>
      <c r="AH174" s="24" t="e">
        <f t="shared" ca="1" si="111"/>
        <v>#DIV/0!</v>
      </c>
      <c r="AI174" s="24" t="e">
        <f t="shared" ca="1" si="111"/>
        <v>#DIV/0!</v>
      </c>
      <c r="AJ174" s="24" t="e">
        <f t="shared" ca="1" si="111"/>
        <v>#DIV/0!</v>
      </c>
      <c r="AK174" s="24" t="e">
        <f t="shared" ca="1" si="111"/>
        <v>#DIV/0!</v>
      </c>
      <c r="AL174" s="20" t="str">
        <f>X172</f>
        <v>豊富</v>
      </c>
    </row>
    <row r="175" spans="1:38" ht="15.5" customHeight="1">
      <c r="A175" s="4"/>
      <c r="B175" s="4"/>
      <c r="C175" s="3"/>
      <c r="D175" s="3"/>
      <c r="E175" s="3"/>
      <c r="F175" s="3"/>
      <c r="G175" s="6"/>
      <c r="H175" s="6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X175" s="15" t="s">
        <v>77</v>
      </c>
      <c r="Z175" s="20">
        <f ca="1">SUMIF($F:I,"成岩",I:I)</f>
        <v>0</v>
      </c>
      <c r="AA175" s="20">
        <f ca="1">SUMIF($F:J,"成岩",J:J)</f>
        <v>0</v>
      </c>
      <c r="AB175" s="20">
        <f ca="1">SUMIF($F:K,"成岩",K:K)</f>
        <v>0</v>
      </c>
      <c r="AC175" s="20">
        <f ca="1">SUMIF($F:L,"成岩",L:L)</f>
        <v>0</v>
      </c>
      <c r="AD175" s="20">
        <f ca="1">SUMIF($F:M,"成岩",M:M)</f>
        <v>0</v>
      </c>
      <c r="AE175" s="20">
        <f ca="1">SUMIF($F:N,"成岩",N:N)</f>
        <v>0</v>
      </c>
      <c r="AF175" s="20">
        <f ca="1">SUMIF($F:O,"成岩",O:O)</f>
        <v>0</v>
      </c>
      <c r="AG175" s="20">
        <f ca="1">SUMIF($F:P,"成岩",P:P)</f>
        <v>0</v>
      </c>
      <c r="AH175" s="20">
        <f ca="1">SUMIF($F:Q,"成岩",Q:Q)</f>
        <v>0</v>
      </c>
      <c r="AI175" s="20">
        <f ca="1">SUMIF($F:R,"成岩",R:R)</f>
        <v>0</v>
      </c>
      <c r="AJ175" s="20">
        <f ca="1">SUMIF($F:S,"成岩",S:S)</f>
        <v>0</v>
      </c>
      <c r="AK175" s="20">
        <f ca="1">SUMIF($F:T,"成岩",T:T)</f>
        <v>0</v>
      </c>
    </row>
    <row r="176" spans="1:38" ht="15.5" customHeight="1">
      <c r="A176" s="3"/>
      <c r="B176" s="3"/>
      <c r="C176" s="3"/>
      <c r="D176" s="3"/>
      <c r="E176" s="3"/>
      <c r="F176" s="3"/>
      <c r="G176" s="6"/>
      <c r="H176" s="5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Z176" s="24">
        <f>COUNTIF(F:F,"成岩")</f>
        <v>0</v>
      </c>
      <c r="AA176" s="20">
        <f>Z176</f>
        <v>0</v>
      </c>
      <c r="AB176" s="20">
        <f t="shared" ref="AB176:AK176" si="112">AA176</f>
        <v>0</v>
      </c>
      <c r="AC176" s="20">
        <f t="shared" si="112"/>
        <v>0</v>
      </c>
      <c r="AD176" s="20">
        <f t="shared" si="112"/>
        <v>0</v>
      </c>
      <c r="AE176" s="20">
        <f t="shared" si="112"/>
        <v>0</v>
      </c>
      <c r="AF176" s="20">
        <f t="shared" si="112"/>
        <v>0</v>
      </c>
      <c r="AG176" s="20">
        <f t="shared" si="112"/>
        <v>0</v>
      </c>
      <c r="AH176" s="20">
        <f t="shared" si="112"/>
        <v>0</v>
      </c>
      <c r="AI176" s="20">
        <f t="shared" si="112"/>
        <v>0</v>
      </c>
      <c r="AJ176" s="20">
        <f t="shared" si="112"/>
        <v>0</v>
      </c>
      <c r="AK176" s="20">
        <f t="shared" si="112"/>
        <v>0</v>
      </c>
    </row>
    <row r="177" spans="1:38" ht="15.5" customHeight="1">
      <c r="A177" s="3"/>
      <c r="B177" s="3"/>
      <c r="D177" s="3"/>
      <c r="E177" s="3"/>
      <c r="F177" s="3"/>
      <c r="G177" s="6"/>
      <c r="H177" s="5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Z177" s="24" t="e">
        <f ca="1">Z175/Z176</f>
        <v>#DIV/0!</v>
      </c>
      <c r="AA177" s="24" t="e">
        <f t="shared" ref="AA177:AK177" ca="1" si="113">AA175/AA176</f>
        <v>#DIV/0!</v>
      </c>
      <c r="AB177" s="24" t="e">
        <f t="shared" ca="1" si="113"/>
        <v>#DIV/0!</v>
      </c>
      <c r="AC177" s="24" t="e">
        <f t="shared" ca="1" si="113"/>
        <v>#DIV/0!</v>
      </c>
      <c r="AD177" s="24" t="e">
        <f t="shared" ca="1" si="113"/>
        <v>#DIV/0!</v>
      </c>
      <c r="AE177" s="24" t="e">
        <f t="shared" ca="1" si="113"/>
        <v>#DIV/0!</v>
      </c>
      <c r="AF177" s="24" t="e">
        <f t="shared" ca="1" si="113"/>
        <v>#DIV/0!</v>
      </c>
      <c r="AG177" s="24" t="e">
        <f t="shared" ca="1" si="113"/>
        <v>#DIV/0!</v>
      </c>
      <c r="AH177" s="24" t="e">
        <f t="shared" ca="1" si="113"/>
        <v>#DIV/0!</v>
      </c>
      <c r="AI177" s="24" t="e">
        <f t="shared" ca="1" si="113"/>
        <v>#DIV/0!</v>
      </c>
      <c r="AJ177" s="24" t="e">
        <f t="shared" ca="1" si="113"/>
        <v>#DIV/0!</v>
      </c>
      <c r="AK177" s="24" t="e">
        <f t="shared" ca="1" si="113"/>
        <v>#DIV/0!</v>
      </c>
      <c r="AL177" s="20" t="str">
        <f>X175</f>
        <v>成岩</v>
      </c>
    </row>
    <row r="178" spans="1:38" ht="15.5" customHeight="1">
      <c r="A178" s="3"/>
      <c r="B178" s="3"/>
      <c r="C178" s="3"/>
      <c r="D178" s="3"/>
      <c r="E178" s="3"/>
      <c r="F178" s="3"/>
      <c r="G178" s="6"/>
      <c r="H178" s="5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X178" s="15" t="s">
        <v>78</v>
      </c>
      <c r="Z178" s="20">
        <f ca="1">SUMIF($F:I,"二本木",I:I)</f>
        <v>0</v>
      </c>
      <c r="AA178" s="20">
        <f ca="1">SUMIF($F:J,"二本木",J:J)</f>
        <v>0</v>
      </c>
      <c r="AB178" s="20">
        <f ca="1">SUMIF($F:K,"二本木",K:K)</f>
        <v>0</v>
      </c>
      <c r="AC178" s="20">
        <f ca="1">SUMIF($F:L,"二本木",L:L)</f>
        <v>0</v>
      </c>
      <c r="AD178" s="20">
        <f ca="1">SUMIF($F:M,"二本木",M:M)</f>
        <v>0</v>
      </c>
      <c r="AE178" s="20">
        <f ca="1">SUMIF($F:N,"二本木",N:N)</f>
        <v>0</v>
      </c>
      <c r="AF178" s="20">
        <f ca="1">SUMIF($F:O,"二本木",O:O)</f>
        <v>0</v>
      </c>
      <c r="AG178" s="20">
        <f ca="1">SUMIF($F:P,"二本木",P:P)</f>
        <v>0</v>
      </c>
      <c r="AH178" s="20">
        <f ca="1">SUMIF($F:Q,"二本木",Q:Q)</f>
        <v>0</v>
      </c>
      <c r="AI178" s="20">
        <f ca="1">SUMIF($F:R,"二本木",R:R)</f>
        <v>0</v>
      </c>
      <c r="AJ178" s="20">
        <f ca="1">SUMIF($F:S,"二本木",S:S)</f>
        <v>0</v>
      </c>
      <c r="AK178" s="20">
        <f ca="1">SUMIF($F:T,"二本木",T:T)</f>
        <v>0</v>
      </c>
    </row>
    <row r="179" spans="1:38" ht="15.5" customHeight="1">
      <c r="A179" s="3"/>
      <c r="B179" s="3"/>
      <c r="C179" s="3"/>
      <c r="D179" s="3"/>
      <c r="E179" s="3"/>
      <c r="F179" s="3"/>
      <c r="G179" s="6"/>
      <c r="H179" s="5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Z179" s="24">
        <f>COUNTIF(F:F,"二本木")</f>
        <v>0</v>
      </c>
      <c r="AA179" s="20">
        <f>Z179</f>
        <v>0</v>
      </c>
      <c r="AB179" s="20">
        <f t="shared" ref="AB179:AK179" si="114">AA179</f>
        <v>0</v>
      </c>
      <c r="AC179" s="20">
        <f t="shared" si="114"/>
        <v>0</v>
      </c>
      <c r="AD179" s="20">
        <f t="shared" si="114"/>
        <v>0</v>
      </c>
      <c r="AE179" s="20">
        <f t="shared" si="114"/>
        <v>0</v>
      </c>
      <c r="AF179" s="20">
        <f t="shared" si="114"/>
        <v>0</v>
      </c>
      <c r="AG179" s="20">
        <f t="shared" si="114"/>
        <v>0</v>
      </c>
      <c r="AH179" s="20">
        <f t="shared" si="114"/>
        <v>0</v>
      </c>
      <c r="AI179" s="20">
        <f t="shared" si="114"/>
        <v>0</v>
      </c>
      <c r="AJ179" s="20">
        <f t="shared" si="114"/>
        <v>0</v>
      </c>
      <c r="AK179" s="20">
        <f t="shared" si="114"/>
        <v>0</v>
      </c>
    </row>
    <row r="180" spans="1:38" ht="15.5" customHeight="1">
      <c r="A180" s="3"/>
      <c r="B180" s="3"/>
      <c r="C180" s="3"/>
      <c r="D180" s="3"/>
      <c r="E180" s="4"/>
      <c r="F180" s="4"/>
      <c r="G180" s="6"/>
      <c r="H180" s="5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Z180" s="24" t="e">
        <f ca="1">Z178/Z179</f>
        <v>#DIV/0!</v>
      </c>
      <c r="AA180" s="24" t="e">
        <f t="shared" ref="AA180:AK180" ca="1" si="115">AA178/AA179</f>
        <v>#DIV/0!</v>
      </c>
      <c r="AB180" s="24" t="e">
        <f t="shared" ca="1" si="115"/>
        <v>#DIV/0!</v>
      </c>
      <c r="AC180" s="24" t="e">
        <f t="shared" ca="1" si="115"/>
        <v>#DIV/0!</v>
      </c>
      <c r="AD180" s="24" t="e">
        <f t="shared" ca="1" si="115"/>
        <v>#DIV/0!</v>
      </c>
      <c r="AE180" s="24" t="e">
        <f t="shared" ca="1" si="115"/>
        <v>#DIV/0!</v>
      </c>
      <c r="AF180" s="24" t="e">
        <f t="shared" ca="1" si="115"/>
        <v>#DIV/0!</v>
      </c>
      <c r="AG180" s="24" t="e">
        <f t="shared" ca="1" si="115"/>
        <v>#DIV/0!</v>
      </c>
      <c r="AH180" s="24" t="e">
        <f t="shared" ca="1" si="115"/>
        <v>#DIV/0!</v>
      </c>
      <c r="AI180" s="24" t="e">
        <f t="shared" ca="1" si="115"/>
        <v>#DIV/0!</v>
      </c>
      <c r="AJ180" s="24" t="e">
        <f t="shared" ca="1" si="115"/>
        <v>#DIV/0!</v>
      </c>
      <c r="AK180" s="24" t="e">
        <f t="shared" ca="1" si="115"/>
        <v>#DIV/0!</v>
      </c>
      <c r="AL180" s="20" t="str">
        <f>X178</f>
        <v>二本木</v>
      </c>
    </row>
    <row r="181" spans="1:38" ht="15.5" customHeight="1">
      <c r="A181" s="3"/>
      <c r="B181" s="3"/>
      <c r="C181" s="3"/>
      <c r="D181" s="3"/>
      <c r="E181" s="3"/>
      <c r="F181" s="3"/>
      <c r="G181" s="6"/>
      <c r="H181" s="5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X181" s="15" t="s">
        <v>79</v>
      </c>
      <c r="Z181" s="20">
        <f ca="1">SUMIF($F:I,"春木台",I:I)</f>
        <v>0</v>
      </c>
      <c r="AA181" s="20">
        <f ca="1">SUMIF($F:J,"春木台",J:J)</f>
        <v>0</v>
      </c>
      <c r="AB181" s="20">
        <f ca="1">SUMIF($F:K,"春木台",K:K)</f>
        <v>0</v>
      </c>
      <c r="AC181" s="20">
        <f ca="1">SUMIF($F:L,"春木台",L:L)</f>
        <v>0</v>
      </c>
      <c r="AD181" s="20">
        <f ca="1">SUMIF($F:M,"春木台",M:M)</f>
        <v>0</v>
      </c>
      <c r="AE181" s="20">
        <f ca="1">SUMIF($F:N,"春木台",N:N)</f>
        <v>0</v>
      </c>
      <c r="AF181" s="20">
        <f ca="1">SUMIF($F:O,"春木台",O:O)</f>
        <v>0</v>
      </c>
      <c r="AG181" s="20">
        <f ca="1">SUMIF($F:P,"春木台",P:P)</f>
        <v>0</v>
      </c>
      <c r="AH181" s="20">
        <f ca="1">SUMIF($F:Q,"春木台",Q:Q)</f>
        <v>0</v>
      </c>
      <c r="AI181" s="20">
        <f ca="1">SUMIF($F:R,"春木台",R:R)</f>
        <v>0</v>
      </c>
      <c r="AJ181" s="20">
        <f ca="1">SUMIF($F:S,"春木台",S:S)</f>
        <v>0</v>
      </c>
      <c r="AK181" s="20">
        <f ca="1">SUMIF($F:T,"春木台",T:T)</f>
        <v>0</v>
      </c>
    </row>
    <row r="182" spans="1:38" ht="15.5" customHeight="1">
      <c r="A182" s="3"/>
      <c r="B182" s="3"/>
      <c r="C182" s="3"/>
      <c r="D182" s="3"/>
      <c r="E182" s="3"/>
      <c r="F182" s="3"/>
      <c r="G182" s="6"/>
      <c r="H182" s="5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Z182" s="24">
        <f>COUNTIF(F:F,"春木台")</f>
        <v>0</v>
      </c>
      <c r="AA182" s="20">
        <f>Z182</f>
        <v>0</v>
      </c>
      <c r="AB182" s="20">
        <f t="shared" ref="AB182:AK182" si="116">AA182</f>
        <v>0</v>
      </c>
      <c r="AC182" s="20">
        <f t="shared" si="116"/>
        <v>0</v>
      </c>
      <c r="AD182" s="20">
        <f t="shared" si="116"/>
        <v>0</v>
      </c>
      <c r="AE182" s="20">
        <f t="shared" si="116"/>
        <v>0</v>
      </c>
      <c r="AF182" s="20">
        <f t="shared" si="116"/>
        <v>0</v>
      </c>
      <c r="AG182" s="20">
        <f t="shared" si="116"/>
        <v>0</v>
      </c>
      <c r="AH182" s="20">
        <f t="shared" si="116"/>
        <v>0</v>
      </c>
      <c r="AI182" s="20">
        <f t="shared" si="116"/>
        <v>0</v>
      </c>
      <c r="AJ182" s="20">
        <f t="shared" si="116"/>
        <v>0</v>
      </c>
      <c r="AK182" s="20">
        <f t="shared" si="116"/>
        <v>0</v>
      </c>
    </row>
    <row r="183" spans="1:38" ht="15.5" customHeight="1">
      <c r="A183" s="3"/>
      <c r="B183" s="3"/>
      <c r="C183" s="3"/>
      <c r="D183" s="3"/>
      <c r="E183" s="3"/>
      <c r="F183" s="3"/>
      <c r="G183" s="6"/>
      <c r="H183" s="5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Z183" s="24" t="e">
        <f ca="1">Z181/Z182</f>
        <v>#DIV/0!</v>
      </c>
      <c r="AA183" s="24" t="e">
        <f t="shared" ref="AA183:AK183" ca="1" si="117">AA181/AA182</f>
        <v>#DIV/0!</v>
      </c>
      <c r="AB183" s="24" t="e">
        <f t="shared" ca="1" si="117"/>
        <v>#DIV/0!</v>
      </c>
      <c r="AC183" s="24" t="e">
        <f t="shared" ca="1" si="117"/>
        <v>#DIV/0!</v>
      </c>
      <c r="AD183" s="24" t="e">
        <f t="shared" ca="1" si="117"/>
        <v>#DIV/0!</v>
      </c>
      <c r="AE183" s="24" t="e">
        <f t="shared" ca="1" si="117"/>
        <v>#DIV/0!</v>
      </c>
      <c r="AF183" s="24" t="e">
        <f t="shared" ca="1" si="117"/>
        <v>#DIV/0!</v>
      </c>
      <c r="AG183" s="24" t="e">
        <f t="shared" ca="1" si="117"/>
        <v>#DIV/0!</v>
      </c>
      <c r="AH183" s="24" t="e">
        <f t="shared" ca="1" si="117"/>
        <v>#DIV/0!</v>
      </c>
      <c r="AI183" s="24" t="e">
        <f t="shared" ca="1" si="117"/>
        <v>#DIV/0!</v>
      </c>
      <c r="AJ183" s="24" t="e">
        <f t="shared" ca="1" si="117"/>
        <v>#DIV/0!</v>
      </c>
      <c r="AK183" s="24" t="e">
        <f t="shared" ca="1" si="117"/>
        <v>#DIV/0!</v>
      </c>
      <c r="AL183" s="20" t="str">
        <f>X181</f>
        <v>春木台</v>
      </c>
    </row>
    <row r="184" spans="1:38" ht="15.5" customHeight="1">
      <c r="A184" s="3"/>
      <c r="B184" s="3"/>
      <c r="C184" s="3"/>
      <c r="D184" s="3"/>
      <c r="E184" s="3"/>
      <c r="F184" s="3"/>
      <c r="G184" s="6"/>
      <c r="H184" s="5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X184" s="15" t="s">
        <v>80</v>
      </c>
      <c r="Z184" s="20">
        <f ca="1">SUMIF($F:I,"藤岡北",I:I)</f>
        <v>0</v>
      </c>
      <c r="AA184" s="20">
        <f ca="1">SUMIF($F:J,"藤岡北",J:J)</f>
        <v>0</v>
      </c>
      <c r="AB184" s="20">
        <f ca="1">SUMIF($F:K,"藤岡北",K:K)</f>
        <v>0</v>
      </c>
      <c r="AC184" s="20">
        <f ca="1">SUMIF($F:L,"藤岡北",L:L)</f>
        <v>0</v>
      </c>
      <c r="AD184" s="20">
        <f ca="1">SUMIF($F:M,"藤岡北",M:M)</f>
        <v>0</v>
      </c>
      <c r="AE184" s="20">
        <f ca="1">SUMIF($F:N,"藤岡北",N:N)</f>
        <v>0</v>
      </c>
      <c r="AF184" s="20">
        <f ca="1">SUMIF($F:O,"藤岡北",O:O)</f>
        <v>0</v>
      </c>
      <c r="AG184" s="20">
        <f ca="1">SUMIF($F:P,"藤岡北",P:P)</f>
        <v>0</v>
      </c>
      <c r="AH184" s="20">
        <f ca="1">SUMIF($F:Q,"藤岡北",Q:Q)</f>
        <v>0</v>
      </c>
      <c r="AI184" s="20">
        <f ca="1">SUMIF($F:R,"藤岡北",R:R)</f>
        <v>0</v>
      </c>
      <c r="AJ184" s="20">
        <f ca="1">SUMIF($F:S,"藤岡北",S:S)</f>
        <v>0</v>
      </c>
      <c r="AK184" s="20">
        <f ca="1">SUMIF($F:T,"藤岡北",T:T)</f>
        <v>0</v>
      </c>
    </row>
    <row r="185" spans="1:38" ht="15.5" customHeight="1">
      <c r="A185" s="3"/>
      <c r="B185" s="3"/>
      <c r="C185" s="3"/>
      <c r="D185" s="3"/>
      <c r="E185" s="3"/>
      <c r="F185" s="3"/>
      <c r="G185" s="6"/>
      <c r="H185" s="5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Z185" s="24">
        <f>COUNTIF(F:F,"藤岡北")</f>
        <v>0</v>
      </c>
      <c r="AA185" s="20">
        <f>Z185</f>
        <v>0</v>
      </c>
      <c r="AB185" s="20">
        <f t="shared" ref="AB185:AK185" si="118">AA185</f>
        <v>0</v>
      </c>
      <c r="AC185" s="20">
        <f t="shared" si="118"/>
        <v>0</v>
      </c>
      <c r="AD185" s="20">
        <f t="shared" si="118"/>
        <v>0</v>
      </c>
      <c r="AE185" s="20">
        <f t="shared" si="118"/>
        <v>0</v>
      </c>
      <c r="AF185" s="20">
        <f t="shared" si="118"/>
        <v>0</v>
      </c>
      <c r="AG185" s="20">
        <f t="shared" si="118"/>
        <v>0</v>
      </c>
      <c r="AH185" s="20">
        <f t="shared" si="118"/>
        <v>0</v>
      </c>
      <c r="AI185" s="20">
        <f t="shared" si="118"/>
        <v>0</v>
      </c>
      <c r="AJ185" s="20">
        <f t="shared" si="118"/>
        <v>0</v>
      </c>
      <c r="AK185" s="20">
        <f t="shared" si="118"/>
        <v>0</v>
      </c>
    </row>
    <row r="186" spans="1:38" ht="15.5" customHeight="1">
      <c r="A186" s="3"/>
      <c r="B186" s="3"/>
      <c r="C186" s="3"/>
      <c r="D186" s="3"/>
      <c r="E186" s="4"/>
      <c r="F186" s="4"/>
      <c r="G186" s="5"/>
      <c r="H186" s="5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Z186" s="24" t="e">
        <f ca="1">Z184/Z185</f>
        <v>#DIV/0!</v>
      </c>
      <c r="AA186" s="24" t="e">
        <f t="shared" ref="AA186:AK186" ca="1" si="119">AA184/AA185</f>
        <v>#DIV/0!</v>
      </c>
      <c r="AB186" s="24" t="e">
        <f t="shared" ca="1" si="119"/>
        <v>#DIV/0!</v>
      </c>
      <c r="AC186" s="24" t="e">
        <f t="shared" ca="1" si="119"/>
        <v>#DIV/0!</v>
      </c>
      <c r="AD186" s="24" t="e">
        <f t="shared" ca="1" si="119"/>
        <v>#DIV/0!</v>
      </c>
      <c r="AE186" s="24" t="e">
        <f t="shared" ca="1" si="119"/>
        <v>#DIV/0!</v>
      </c>
      <c r="AF186" s="24" t="e">
        <f t="shared" ca="1" si="119"/>
        <v>#DIV/0!</v>
      </c>
      <c r="AG186" s="24" t="e">
        <f t="shared" ca="1" si="119"/>
        <v>#DIV/0!</v>
      </c>
      <c r="AH186" s="24" t="e">
        <f t="shared" ca="1" si="119"/>
        <v>#DIV/0!</v>
      </c>
      <c r="AI186" s="24" t="e">
        <f t="shared" ca="1" si="119"/>
        <v>#DIV/0!</v>
      </c>
      <c r="AJ186" s="24" t="e">
        <f t="shared" ca="1" si="119"/>
        <v>#DIV/0!</v>
      </c>
      <c r="AK186" s="24" t="e">
        <f t="shared" ca="1" si="119"/>
        <v>#DIV/0!</v>
      </c>
      <c r="AL186" s="20" t="str">
        <f>X184</f>
        <v>藤岡北</v>
      </c>
    </row>
    <row r="187" spans="1:38" ht="15.5" customHeight="1">
      <c r="A187" s="3"/>
      <c r="B187" s="3"/>
      <c r="C187" s="3"/>
      <c r="D187" s="3"/>
      <c r="E187" s="4"/>
      <c r="F187" s="4"/>
      <c r="G187" s="5"/>
      <c r="H187" s="5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X187" s="15" t="s">
        <v>81</v>
      </c>
      <c r="Z187" s="20">
        <f ca="1">SUMIF($F:I,"富士松",I:I)</f>
        <v>0</v>
      </c>
      <c r="AA187" s="20">
        <f ca="1">SUMIF($F:J,"富士松",J:J)</f>
        <v>0</v>
      </c>
      <c r="AB187" s="20">
        <f ca="1">SUMIF($F:K,"富士松",K:K)</f>
        <v>0</v>
      </c>
      <c r="AC187" s="20">
        <f ca="1">SUMIF($F:L,"富士松",L:L)</f>
        <v>0</v>
      </c>
      <c r="AD187" s="20">
        <f ca="1">SUMIF($F:M,"富士松",M:M)</f>
        <v>0</v>
      </c>
      <c r="AE187" s="20">
        <f ca="1">SUMIF($F:N,"富士松",N:N)</f>
        <v>0</v>
      </c>
      <c r="AF187" s="20">
        <f ca="1">SUMIF($F:O,"富士松",O:O)</f>
        <v>0</v>
      </c>
      <c r="AG187" s="20">
        <f ca="1">SUMIF($F:P,"富士松",P:P)</f>
        <v>0</v>
      </c>
      <c r="AH187" s="20">
        <f ca="1">SUMIF($F:Q,"富士松",Q:Q)</f>
        <v>0</v>
      </c>
      <c r="AI187" s="20">
        <f ca="1">SUMIF($F:R,"富士松",R:R)</f>
        <v>0</v>
      </c>
      <c r="AJ187" s="20">
        <f ca="1">SUMIF($F:S,"富士松",S:S)</f>
        <v>0</v>
      </c>
      <c r="AK187" s="20">
        <f ca="1">SUMIF($F:T,"富士松",T:T)</f>
        <v>0</v>
      </c>
    </row>
    <row r="188" spans="1:38" ht="15.5" customHeight="1">
      <c r="A188" s="3"/>
      <c r="B188" s="3"/>
      <c r="C188" s="3"/>
      <c r="D188" s="3"/>
      <c r="E188" s="4"/>
      <c r="F188" s="4"/>
      <c r="G188" s="5"/>
      <c r="H188" s="5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Z188" s="24">
        <f>COUNTIF(F:F,"富士松")</f>
        <v>0</v>
      </c>
      <c r="AA188" s="20">
        <f>Z188</f>
        <v>0</v>
      </c>
      <c r="AB188" s="20">
        <f t="shared" ref="AB188:AK188" si="120">AA188</f>
        <v>0</v>
      </c>
      <c r="AC188" s="20">
        <f t="shared" si="120"/>
        <v>0</v>
      </c>
      <c r="AD188" s="20">
        <f t="shared" si="120"/>
        <v>0</v>
      </c>
      <c r="AE188" s="20">
        <f t="shared" si="120"/>
        <v>0</v>
      </c>
      <c r="AF188" s="20">
        <f t="shared" si="120"/>
        <v>0</v>
      </c>
      <c r="AG188" s="20">
        <f t="shared" si="120"/>
        <v>0</v>
      </c>
      <c r="AH188" s="20">
        <f t="shared" si="120"/>
        <v>0</v>
      </c>
      <c r="AI188" s="20">
        <f t="shared" si="120"/>
        <v>0</v>
      </c>
      <c r="AJ188" s="20">
        <f t="shared" si="120"/>
        <v>0</v>
      </c>
      <c r="AK188" s="20">
        <f t="shared" si="120"/>
        <v>0</v>
      </c>
    </row>
    <row r="189" spans="1:38" ht="15.5" customHeight="1">
      <c r="A189" s="3"/>
      <c r="B189" s="3"/>
      <c r="C189" s="3"/>
      <c r="D189" s="3"/>
      <c r="E189" s="4"/>
      <c r="F189" s="4"/>
      <c r="G189" s="5"/>
      <c r="H189" s="5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Z189" s="24" t="e">
        <f ca="1">Z187/Z188</f>
        <v>#DIV/0!</v>
      </c>
      <c r="AA189" s="24" t="e">
        <f t="shared" ref="AA189:AK189" ca="1" si="121">AA187/AA188</f>
        <v>#DIV/0!</v>
      </c>
      <c r="AB189" s="24" t="e">
        <f t="shared" ca="1" si="121"/>
        <v>#DIV/0!</v>
      </c>
      <c r="AC189" s="24" t="e">
        <f t="shared" ca="1" si="121"/>
        <v>#DIV/0!</v>
      </c>
      <c r="AD189" s="24" t="e">
        <f t="shared" ca="1" si="121"/>
        <v>#DIV/0!</v>
      </c>
      <c r="AE189" s="24" t="e">
        <f t="shared" ca="1" si="121"/>
        <v>#DIV/0!</v>
      </c>
      <c r="AF189" s="24" t="e">
        <f t="shared" ca="1" si="121"/>
        <v>#DIV/0!</v>
      </c>
      <c r="AG189" s="24" t="e">
        <f t="shared" ca="1" si="121"/>
        <v>#DIV/0!</v>
      </c>
      <c r="AH189" s="24" t="e">
        <f t="shared" ca="1" si="121"/>
        <v>#DIV/0!</v>
      </c>
      <c r="AI189" s="24" t="e">
        <f t="shared" ca="1" si="121"/>
        <v>#DIV/0!</v>
      </c>
      <c r="AJ189" s="24" t="e">
        <f t="shared" ca="1" si="121"/>
        <v>#DIV/0!</v>
      </c>
      <c r="AK189" s="24" t="e">
        <f t="shared" ca="1" si="121"/>
        <v>#DIV/0!</v>
      </c>
      <c r="AL189" s="20" t="str">
        <f>X187</f>
        <v>富士松</v>
      </c>
    </row>
    <row r="190" spans="1:38" ht="15.5" customHeight="1">
      <c r="A190" s="3"/>
      <c r="B190" s="3"/>
      <c r="C190" s="3"/>
      <c r="D190" s="3"/>
      <c r="E190" s="4"/>
      <c r="F190" s="4"/>
      <c r="G190" s="5"/>
      <c r="H190" s="5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X190" s="15" t="s">
        <v>82</v>
      </c>
      <c r="Z190" s="20">
        <f ca="1">SUMIF($F:I,"三好",I:I)</f>
        <v>0</v>
      </c>
      <c r="AA190" s="20">
        <f ca="1">SUMIF($F:J,"三好",J:J)</f>
        <v>0</v>
      </c>
      <c r="AB190" s="20">
        <f ca="1">SUMIF($F:K,"三好",K:K)</f>
        <v>0</v>
      </c>
      <c r="AC190" s="20">
        <f ca="1">SUMIF($F:L,"三好",L:L)</f>
        <v>0</v>
      </c>
      <c r="AD190" s="20">
        <f ca="1">SUMIF($F:M,"三好",M:M)</f>
        <v>0</v>
      </c>
      <c r="AE190" s="20">
        <f ca="1">SUMIF($F:N,"三好",N:N)</f>
        <v>0</v>
      </c>
      <c r="AF190" s="20">
        <f ca="1">SUMIF($F:O,"三好",O:O)</f>
        <v>0</v>
      </c>
      <c r="AG190" s="20">
        <f ca="1">SUMIF($F:P,"三好",P:P)</f>
        <v>0</v>
      </c>
      <c r="AH190" s="20">
        <f ca="1">SUMIF($F:Q,"三好",Q:Q)</f>
        <v>0</v>
      </c>
      <c r="AI190" s="20">
        <f ca="1">SUMIF($F:R,"三好",R:R)</f>
        <v>0</v>
      </c>
      <c r="AJ190" s="20">
        <f ca="1">SUMIF($F:S,"三好",S:S)</f>
        <v>0</v>
      </c>
      <c r="AK190" s="20">
        <f ca="1">SUMIF($F:T,"三好",T:T)</f>
        <v>0</v>
      </c>
    </row>
    <row r="191" spans="1:38" ht="15.5" customHeight="1">
      <c r="A191" s="3"/>
      <c r="B191" s="3"/>
      <c r="C191" s="3"/>
      <c r="D191" s="3"/>
      <c r="E191" s="4"/>
      <c r="F191" s="4"/>
      <c r="G191" s="5"/>
      <c r="H191" s="5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Z191" s="24">
        <f>COUNTIF(F:F,"三好")</f>
        <v>0</v>
      </c>
      <c r="AA191" s="20">
        <f>Z191</f>
        <v>0</v>
      </c>
      <c r="AB191" s="20">
        <f t="shared" ref="AB191:AK191" si="122">AA191</f>
        <v>0</v>
      </c>
      <c r="AC191" s="20">
        <f t="shared" si="122"/>
        <v>0</v>
      </c>
      <c r="AD191" s="20">
        <f t="shared" si="122"/>
        <v>0</v>
      </c>
      <c r="AE191" s="20">
        <f t="shared" si="122"/>
        <v>0</v>
      </c>
      <c r="AF191" s="20">
        <f t="shared" si="122"/>
        <v>0</v>
      </c>
      <c r="AG191" s="20">
        <f t="shared" si="122"/>
        <v>0</v>
      </c>
      <c r="AH191" s="20">
        <f t="shared" si="122"/>
        <v>0</v>
      </c>
      <c r="AI191" s="20">
        <f t="shared" si="122"/>
        <v>0</v>
      </c>
      <c r="AJ191" s="20">
        <f t="shared" si="122"/>
        <v>0</v>
      </c>
      <c r="AK191" s="20">
        <f t="shared" si="122"/>
        <v>0</v>
      </c>
    </row>
    <row r="192" spans="1:38" ht="15.5" customHeight="1">
      <c r="A192" s="3"/>
      <c r="B192" s="3"/>
      <c r="C192" s="3"/>
      <c r="D192" s="3"/>
      <c r="E192" s="4"/>
      <c r="F192" s="4"/>
      <c r="G192" s="5"/>
      <c r="H192" s="5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Z192" s="24" t="e">
        <f ca="1">Z190/Z191</f>
        <v>#DIV/0!</v>
      </c>
      <c r="AA192" s="24" t="e">
        <f t="shared" ref="AA192:AK192" ca="1" si="123">AA190/AA191</f>
        <v>#DIV/0!</v>
      </c>
      <c r="AB192" s="24" t="e">
        <f t="shared" ca="1" si="123"/>
        <v>#DIV/0!</v>
      </c>
      <c r="AC192" s="24" t="e">
        <f t="shared" ca="1" si="123"/>
        <v>#DIV/0!</v>
      </c>
      <c r="AD192" s="24" t="e">
        <f t="shared" ca="1" si="123"/>
        <v>#DIV/0!</v>
      </c>
      <c r="AE192" s="24" t="e">
        <f t="shared" ca="1" si="123"/>
        <v>#DIV/0!</v>
      </c>
      <c r="AF192" s="24" t="e">
        <f t="shared" ca="1" si="123"/>
        <v>#DIV/0!</v>
      </c>
      <c r="AG192" s="24" t="e">
        <f t="shared" ca="1" si="123"/>
        <v>#DIV/0!</v>
      </c>
      <c r="AH192" s="24" t="e">
        <f t="shared" ca="1" si="123"/>
        <v>#DIV/0!</v>
      </c>
      <c r="AI192" s="24" t="e">
        <f t="shared" ca="1" si="123"/>
        <v>#DIV/0!</v>
      </c>
      <c r="AJ192" s="24" t="e">
        <f t="shared" ca="1" si="123"/>
        <v>#DIV/0!</v>
      </c>
      <c r="AK192" s="24" t="e">
        <f t="shared" ca="1" si="123"/>
        <v>#DIV/0!</v>
      </c>
      <c r="AL192" s="20" t="str">
        <f>X190</f>
        <v>三好</v>
      </c>
    </row>
    <row r="193" spans="1:38" ht="15.5" customHeight="1">
      <c r="A193" s="3"/>
      <c r="B193" s="3"/>
      <c r="C193" s="3"/>
      <c r="D193" s="3"/>
      <c r="E193" s="4"/>
      <c r="F193" s="4"/>
      <c r="G193" s="5"/>
      <c r="H193" s="5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X193" s="15" t="s">
        <v>83</v>
      </c>
      <c r="Z193" s="20">
        <f ca="1">SUMIF($F:I,"元町",I:I)</f>
        <v>0</v>
      </c>
      <c r="AA193" s="20">
        <f ca="1">SUMIF($F:J,"元町",J:J)</f>
        <v>0</v>
      </c>
      <c r="AB193" s="20">
        <f ca="1">SUMIF($F:K,"元町",K:K)</f>
        <v>0</v>
      </c>
      <c r="AC193" s="20">
        <f ca="1">SUMIF($F:L,"元町",L:L)</f>
        <v>0</v>
      </c>
      <c r="AD193" s="20">
        <f ca="1">SUMIF($F:M,"元町",M:M)</f>
        <v>0</v>
      </c>
      <c r="AE193" s="20">
        <f ca="1">SUMIF($F:N,"元町",N:N)</f>
        <v>0</v>
      </c>
      <c r="AF193" s="20">
        <f ca="1">SUMIF($F:O,"元町",O:O)</f>
        <v>0</v>
      </c>
      <c r="AG193" s="20">
        <f ca="1">SUMIF($F:P,"元町",P:P)</f>
        <v>0</v>
      </c>
      <c r="AH193" s="20">
        <f ca="1">SUMIF($F:Q,"元町",Q:Q)</f>
        <v>0</v>
      </c>
      <c r="AI193" s="20">
        <f ca="1">SUMIF($F:R,"元町",R:R)</f>
        <v>0</v>
      </c>
      <c r="AJ193" s="20">
        <f ca="1">SUMIF($F:S,"元町",S:S)</f>
        <v>0</v>
      </c>
      <c r="AK193" s="20">
        <f ca="1">SUMIF($F:T,"元町",T:T)</f>
        <v>0</v>
      </c>
    </row>
    <row r="194" spans="1:38" ht="15.5" customHeight="1">
      <c r="A194" s="3"/>
      <c r="B194" s="3"/>
      <c r="C194" s="3"/>
      <c r="D194" s="3"/>
      <c r="E194" s="4"/>
      <c r="F194" s="4"/>
      <c r="G194" s="5"/>
      <c r="H194" s="5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Z194" s="24">
        <f>COUNTIF(F:F,"元町")</f>
        <v>0</v>
      </c>
      <c r="AA194" s="20">
        <f>Z194</f>
        <v>0</v>
      </c>
      <c r="AB194" s="20">
        <f t="shared" ref="AB194:AK194" si="124">AA194</f>
        <v>0</v>
      </c>
      <c r="AC194" s="20">
        <f t="shared" si="124"/>
        <v>0</v>
      </c>
      <c r="AD194" s="20">
        <f t="shared" si="124"/>
        <v>0</v>
      </c>
      <c r="AE194" s="20">
        <f t="shared" si="124"/>
        <v>0</v>
      </c>
      <c r="AF194" s="20">
        <f t="shared" si="124"/>
        <v>0</v>
      </c>
      <c r="AG194" s="20">
        <f t="shared" si="124"/>
        <v>0</v>
      </c>
      <c r="AH194" s="20">
        <f t="shared" si="124"/>
        <v>0</v>
      </c>
      <c r="AI194" s="20">
        <f t="shared" si="124"/>
        <v>0</v>
      </c>
      <c r="AJ194" s="20">
        <f t="shared" si="124"/>
        <v>0</v>
      </c>
      <c r="AK194" s="20">
        <f t="shared" si="124"/>
        <v>0</v>
      </c>
    </row>
    <row r="195" spans="1:38" ht="15.5" customHeight="1">
      <c r="A195" s="3"/>
      <c r="B195" s="3"/>
      <c r="C195" s="3"/>
      <c r="D195" s="3"/>
      <c r="E195" s="4"/>
      <c r="F195" s="4"/>
      <c r="G195" s="5"/>
      <c r="H195" s="5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Z195" s="24" t="e">
        <f ca="1">Z193/Z194</f>
        <v>#DIV/0!</v>
      </c>
      <c r="AA195" s="24" t="e">
        <f t="shared" ref="AA195:AK195" ca="1" si="125">AA193/AA194</f>
        <v>#DIV/0!</v>
      </c>
      <c r="AB195" s="24" t="e">
        <f t="shared" ca="1" si="125"/>
        <v>#DIV/0!</v>
      </c>
      <c r="AC195" s="24" t="e">
        <f t="shared" ca="1" si="125"/>
        <v>#DIV/0!</v>
      </c>
      <c r="AD195" s="24" t="e">
        <f t="shared" ca="1" si="125"/>
        <v>#DIV/0!</v>
      </c>
      <c r="AE195" s="24" t="e">
        <f t="shared" ca="1" si="125"/>
        <v>#DIV/0!</v>
      </c>
      <c r="AF195" s="24" t="e">
        <f t="shared" ca="1" si="125"/>
        <v>#DIV/0!</v>
      </c>
      <c r="AG195" s="24" t="e">
        <f t="shared" ca="1" si="125"/>
        <v>#DIV/0!</v>
      </c>
      <c r="AH195" s="24" t="e">
        <f t="shared" ca="1" si="125"/>
        <v>#DIV/0!</v>
      </c>
      <c r="AI195" s="24" t="e">
        <f t="shared" ca="1" si="125"/>
        <v>#DIV/0!</v>
      </c>
      <c r="AJ195" s="24" t="e">
        <f t="shared" ca="1" si="125"/>
        <v>#DIV/0!</v>
      </c>
      <c r="AK195" s="24" t="e">
        <f t="shared" ca="1" si="125"/>
        <v>#DIV/0!</v>
      </c>
      <c r="AL195" s="20" t="str">
        <f>X193</f>
        <v>元町</v>
      </c>
    </row>
    <row r="196" spans="1:38" ht="15.5" customHeight="1">
      <c r="A196" s="3"/>
      <c r="B196" s="3"/>
      <c r="C196" s="3"/>
      <c r="D196" s="3"/>
      <c r="E196" s="4"/>
      <c r="F196" s="4"/>
      <c r="G196" s="5"/>
      <c r="H196" s="5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X196" s="15" t="s">
        <v>84</v>
      </c>
      <c r="Z196" s="20">
        <f ca="1">SUMIF($F:I,"諸輪",I:I)</f>
        <v>0</v>
      </c>
      <c r="AA196" s="20">
        <f ca="1">SUMIF($F:J,"諸輪",J:J)</f>
        <v>0</v>
      </c>
      <c r="AB196" s="20">
        <f ca="1">SUMIF($F:K,"諸輪",K:K)</f>
        <v>0</v>
      </c>
      <c r="AC196" s="20">
        <f ca="1">SUMIF($F:L,"諸輪",L:L)</f>
        <v>0</v>
      </c>
      <c r="AD196" s="20">
        <f ca="1">SUMIF($F:M,"諸輪",M:M)</f>
        <v>0</v>
      </c>
      <c r="AE196" s="20">
        <f ca="1">SUMIF($F:N,"諸輪",N:N)</f>
        <v>0</v>
      </c>
      <c r="AF196" s="20">
        <f ca="1">SUMIF($F:O,"諸輪",O:O)</f>
        <v>0</v>
      </c>
      <c r="AG196" s="20">
        <f ca="1">SUMIF($F:P,"諸輪",P:P)</f>
        <v>0</v>
      </c>
      <c r="AH196" s="20">
        <f ca="1">SUMIF($F:Q,"諸輪",Q:Q)</f>
        <v>0</v>
      </c>
      <c r="AI196" s="20">
        <f ca="1">SUMIF($F:R,"諸輪",R:R)</f>
        <v>0</v>
      </c>
      <c r="AJ196" s="20">
        <f ca="1">SUMIF($F:S,"諸輪",S:S)</f>
        <v>0</v>
      </c>
      <c r="AK196" s="20">
        <f ca="1">SUMIF($F:T,"諸輪",T:T)</f>
        <v>0</v>
      </c>
    </row>
    <row r="197" spans="1:38" ht="15.5" customHeight="1">
      <c r="A197" s="3"/>
      <c r="B197" s="3"/>
      <c r="C197" s="3"/>
      <c r="D197" s="3"/>
      <c r="E197" s="3"/>
      <c r="F197" s="4"/>
      <c r="G197" s="5"/>
      <c r="H197" s="5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Z197" s="24">
        <f>COUNTIF(F:F,"諸輪")</f>
        <v>0</v>
      </c>
      <c r="AA197" s="20">
        <f>Z197</f>
        <v>0</v>
      </c>
      <c r="AB197" s="20">
        <f t="shared" ref="AB197:AK197" si="126">AA197</f>
        <v>0</v>
      </c>
      <c r="AC197" s="20">
        <f t="shared" si="126"/>
        <v>0</v>
      </c>
      <c r="AD197" s="20">
        <f t="shared" si="126"/>
        <v>0</v>
      </c>
      <c r="AE197" s="20">
        <f t="shared" si="126"/>
        <v>0</v>
      </c>
      <c r="AF197" s="20">
        <f t="shared" si="126"/>
        <v>0</v>
      </c>
      <c r="AG197" s="20">
        <f t="shared" si="126"/>
        <v>0</v>
      </c>
      <c r="AH197" s="20">
        <f t="shared" si="126"/>
        <v>0</v>
      </c>
      <c r="AI197" s="20">
        <f t="shared" si="126"/>
        <v>0</v>
      </c>
      <c r="AJ197" s="20">
        <f t="shared" si="126"/>
        <v>0</v>
      </c>
      <c r="AK197" s="20">
        <f t="shared" si="126"/>
        <v>0</v>
      </c>
    </row>
    <row r="198" spans="1:38" ht="15.5" customHeight="1">
      <c r="A198" s="3"/>
      <c r="B198" s="3"/>
      <c r="C198" s="3"/>
      <c r="D198" s="3"/>
      <c r="E198" s="3"/>
      <c r="F198" s="4"/>
      <c r="G198" s="5"/>
      <c r="H198" s="5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Z198" s="24" t="e">
        <f ca="1">Z196/Z197</f>
        <v>#DIV/0!</v>
      </c>
      <c r="AA198" s="24" t="e">
        <f t="shared" ref="AA198:AK198" ca="1" si="127">AA196/AA197</f>
        <v>#DIV/0!</v>
      </c>
      <c r="AB198" s="24" t="e">
        <f t="shared" ca="1" si="127"/>
        <v>#DIV/0!</v>
      </c>
      <c r="AC198" s="24" t="e">
        <f t="shared" ca="1" si="127"/>
        <v>#DIV/0!</v>
      </c>
      <c r="AD198" s="24" t="e">
        <f t="shared" ca="1" si="127"/>
        <v>#DIV/0!</v>
      </c>
      <c r="AE198" s="24" t="e">
        <f t="shared" ca="1" si="127"/>
        <v>#DIV/0!</v>
      </c>
      <c r="AF198" s="24" t="e">
        <f t="shared" ca="1" si="127"/>
        <v>#DIV/0!</v>
      </c>
      <c r="AG198" s="24" t="e">
        <f t="shared" ca="1" si="127"/>
        <v>#DIV/0!</v>
      </c>
      <c r="AH198" s="24" t="e">
        <f t="shared" ca="1" si="127"/>
        <v>#DIV/0!</v>
      </c>
      <c r="AI198" s="24" t="e">
        <f t="shared" ca="1" si="127"/>
        <v>#DIV/0!</v>
      </c>
      <c r="AJ198" s="24" t="e">
        <f t="shared" ca="1" si="127"/>
        <v>#DIV/0!</v>
      </c>
      <c r="AK198" s="24" t="e">
        <f t="shared" ca="1" si="127"/>
        <v>#DIV/0!</v>
      </c>
      <c r="AL198" s="20" t="str">
        <f>X196</f>
        <v>諸輪</v>
      </c>
    </row>
    <row r="199" spans="1:38" ht="15.5" customHeight="1">
      <c r="A199" s="3"/>
      <c r="B199" s="3"/>
      <c r="C199" s="3"/>
      <c r="D199" s="3"/>
      <c r="E199" s="3"/>
      <c r="F199" s="3"/>
      <c r="G199" s="5"/>
      <c r="H199" s="5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X199" s="15" t="s">
        <v>85</v>
      </c>
      <c r="Z199" s="20">
        <f ca="1">SUMIF($F:I,"米津",I:I)</f>
        <v>0</v>
      </c>
      <c r="AA199" s="20">
        <f ca="1">SUMIF($F:J,"米津",J:J)</f>
        <v>0</v>
      </c>
      <c r="AB199" s="20">
        <f ca="1">SUMIF($F:K,"米津",K:K)</f>
        <v>0</v>
      </c>
      <c r="AC199" s="20">
        <f ca="1">SUMIF($F:L,"米津",L:L)</f>
        <v>0</v>
      </c>
      <c r="AD199" s="20">
        <f ca="1">SUMIF($F:M,"米津",M:M)</f>
        <v>0</v>
      </c>
      <c r="AE199" s="20">
        <f ca="1">SUMIF($F:N,"米津",N:N)</f>
        <v>0</v>
      </c>
      <c r="AF199" s="20">
        <f ca="1">SUMIF($F:O,"米津",O:O)</f>
        <v>0</v>
      </c>
      <c r="AG199" s="20">
        <f ca="1">SUMIF($F:P,"米津",P:P)</f>
        <v>0</v>
      </c>
      <c r="AH199" s="20">
        <f ca="1">SUMIF($F:Q,"米津",Q:Q)</f>
        <v>0</v>
      </c>
      <c r="AI199" s="20">
        <f ca="1">SUMIF($F:R,"米津",R:R)</f>
        <v>0</v>
      </c>
      <c r="AJ199" s="20">
        <f ca="1">SUMIF($F:S,"米津",S:S)</f>
        <v>0</v>
      </c>
      <c r="AK199" s="20">
        <f ca="1">SUMIF($F:T,"米津",T:T)</f>
        <v>0</v>
      </c>
    </row>
    <row r="200" spans="1:38" ht="15.5" customHeight="1">
      <c r="A200" s="3"/>
      <c r="B200" s="3"/>
      <c r="C200" s="3"/>
      <c r="D200" s="3"/>
      <c r="E200" s="3"/>
      <c r="F200" s="3"/>
      <c r="G200" s="5"/>
      <c r="H200" s="5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Z200" s="24">
        <f>COUNTIF(F:F,"米津")</f>
        <v>0</v>
      </c>
      <c r="AA200" s="20">
        <f>Z200</f>
        <v>0</v>
      </c>
      <c r="AB200" s="20">
        <f t="shared" ref="AB200:AK200" si="128">AA200</f>
        <v>0</v>
      </c>
      <c r="AC200" s="20">
        <f t="shared" si="128"/>
        <v>0</v>
      </c>
      <c r="AD200" s="20">
        <f t="shared" si="128"/>
        <v>0</v>
      </c>
      <c r="AE200" s="20">
        <f t="shared" si="128"/>
        <v>0</v>
      </c>
      <c r="AF200" s="20">
        <f t="shared" si="128"/>
        <v>0</v>
      </c>
      <c r="AG200" s="20">
        <f t="shared" si="128"/>
        <v>0</v>
      </c>
      <c r="AH200" s="20">
        <f t="shared" si="128"/>
        <v>0</v>
      </c>
      <c r="AI200" s="20">
        <f t="shared" si="128"/>
        <v>0</v>
      </c>
      <c r="AJ200" s="20">
        <f t="shared" si="128"/>
        <v>0</v>
      </c>
      <c r="AK200" s="20">
        <f t="shared" si="128"/>
        <v>0</v>
      </c>
    </row>
    <row r="201" spans="1:38" ht="15.5" customHeight="1">
      <c r="A201" s="4"/>
      <c r="B201" s="4"/>
      <c r="C201" s="3"/>
      <c r="D201" s="3"/>
      <c r="E201" s="3"/>
      <c r="F201" s="3"/>
      <c r="G201" s="6"/>
      <c r="H201" s="6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Z201" s="24" t="e">
        <f ca="1">Z199/Z200</f>
        <v>#DIV/0!</v>
      </c>
      <c r="AA201" s="24" t="e">
        <f t="shared" ref="AA201:AK201" ca="1" si="129">AA199/AA200</f>
        <v>#DIV/0!</v>
      </c>
      <c r="AB201" s="24" t="e">
        <f t="shared" ca="1" si="129"/>
        <v>#DIV/0!</v>
      </c>
      <c r="AC201" s="24" t="e">
        <f t="shared" ca="1" si="129"/>
        <v>#DIV/0!</v>
      </c>
      <c r="AD201" s="24" t="e">
        <f t="shared" ca="1" si="129"/>
        <v>#DIV/0!</v>
      </c>
      <c r="AE201" s="24" t="e">
        <f t="shared" ca="1" si="129"/>
        <v>#DIV/0!</v>
      </c>
      <c r="AF201" s="24" t="e">
        <f t="shared" ca="1" si="129"/>
        <v>#DIV/0!</v>
      </c>
      <c r="AG201" s="24" t="e">
        <f t="shared" ca="1" si="129"/>
        <v>#DIV/0!</v>
      </c>
      <c r="AH201" s="24" t="e">
        <f t="shared" ca="1" si="129"/>
        <v>#DIV/0!</v>
      </c>
      <c r="AI201" s="24" t="e">
        <f t="shared" ca="1" si="129"/>
        <v>#DIV/0!</v>
      </c>
      <c r="AJ201" s="24" t="e">
        <f t="shared" ca="1" si="129"/>
        <v>#DIV/0!</v>
      </c>
      <c r="AK201" s="24" t="e">
        <f t="shared" ca="1" si="129"/>
        <v>#DIV/0!</v>
      </c>
      <c r="AL201" s="20" t="str">
        <f>X199</f>
        <v>米津</v>
      </c>
    </row>
    <row r="202" spans="1:38" ht="15.5" customHeight="1">
      <c r="A202" s="3"/>
      <c r="B202" s="3"/>
      <c r="C202" s="3"/>
      <c r="D202" s="3"/>
      <c r="E202" s="3"/>
      <c r="F202" s="3"/>
      <c r="G202" s="6"/>
      <c r="H202" s="5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X202" s="15" t="s">
        <v>68</v>
      </c>
      <c r="Z202" s="20">
        <f ca="1">SUMIF($F:I,"桜井",I:I)</f>
        <v>0</v>
      </c>
      <c r="AA202" s="20">
        <f ca="1">SUMIF($F:J,"桜井",J:J)</f>
        <v>0</v>
      </c>
      <c r="AB202" s="20">
        <f ca="1">SUMIF($F:K,"桜井",K:K)</f>
        <v>0</v>
      </c>
      <c r="AC202" s="20">
        <f ca="1">SUMIF($F:L,"桜井",L:L)</f>
        <v>0</v>
      </c>
      <c r="AD202" s="20">
        <f ca="1">SUMIF($F:M,"桜井",M:M)</f>
        <v>0</v>
      </c>
      <c r="AE202" s="20">
        <f ca="1">SUMIF($F:N,"桜井",N:N)</f>
        <v>0</v>
      </c>
      <c r="AF202" s="20">
        <f ca="1">SUMIF($F:O,"桜井",O:O)</f>
        <v>0</v>
      </c>
      <c r="AG202" s="20">
        <f ca="1">SUMIF($F:P,"桜井",P:P)</f>
        <v>0</v>
      </c>
      <c r="AH202" s="20">
        <f ca="1">SUMIF($F:Q,"桜井",Q:Q)</f>
        <v>0</v>
      </c>
      <c r="AI202" s="20">
        <f ca="1">SUMIF($F:R,"桜井",R:R)</f>
        <v>0</v>
      </c>
      <c r="AJ202" s="20">
        <f ca="1">SUMIF($F:S,"桜井",S:S)</f>
        <v>0</v>
      </c>
      <c r="AK202" s="20">
        <f ca="1">SUMIF($F:T,"桜井",T:T)</f>
        <v>0</v>
      </c>
    </row>
    <row r="203" spans="1:38" ht="15.5" customHeight="1">
      <c r="A203" s="3"/>
      <c r="B203" s="3"/>
      <c r="C203" s="3"/>
      <c r="D203" s="3"/>
      <c r="E203" s="3"/>
      <c r="F203" s="3"/>
      <c r="G203" s="6"/>
      <c r="H203" s="5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Z203" s="24">
        <f>COUNTIF(F:F,"桜井")</f>
        <v>0</v>
      </c>
      <c r="AA203" s="20">
        <f>Z203</f>
        <v>0</v>
      </c>
      <c r="AB203" s="20">
        <f t="shared" ref="AB203:AK203" si="130">AA203</f>
        <v>0</v>
      </c>
      <c r="AC203" s="20">
        <f t="shared" si="130"/>
        <v>0</v>
      </c>
      <c r="AD203" s="20">
        <f t="shared" si="130"/>
        <v>0</v>
      </c>
      <c r="AE203" s="20">
        <f t="shared" si="130"/>
        <v>0</v>
      </c>
      <c r="AF203" s="20">
        <f t="shared" si="130"/>
        <v>0</v>
      </c>
      <c r="AG203" s="20">
        <f t="shared" si="130"/>
        <v>0</v>
      </c>
      <c r="AH203" s="20">
        <f t="shared" si="130"/>
        <v>0</v>
      </c>
      <c r="AI203" s="20">
        <f t="shared" si="130"/>
        <v>0</v>
      </c>
      <c r="AJ203" s="20">
        <f t="shared" si="130"/>
        <v>0</v>
      </c>
      <c r="AK203" s="20">
        <f t="shared" si="130"/>
        <v>0</v>
      </c>
    </row>
    <row r="204" spans="1:38" ht="15.5" customHeight="1">
      <c r="A204" s="3"/>
      <c r="B204" s="3"/>
      <c r="C204" s="3"/>
      <c r="D204" s="3"/>
      <c r="E204" s="3"/>
      <c r="F204" s="3"/>
      <c r="G204" s="6"/>
      <c r="H204" s="5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Z204" s="24" t="e">
        <f ca="1">Z202/Z203</f>
        <v>#DIV/0!</v>
      </c>
      <c r="AA204" s="24" t="e">
        <f t="shared" ref="AA204:AK204" ca="1" si="131">AA202/AA203</f>
        <v>#DIV/0!</v>
      </c>
      <c r="AB204" s="24" t="e">
        <f t="shared" ca="1" si="131"/>
        <v>#DIV/0!</v>
      </c>
      <c r="AC204" s="24" t="e">
        <f t="shared" ca="1" si="131"/>
        <v>#DIV/0!</v>
      </c>
      <c r="AD204" s="24" t="e">
        <f t="shared" ca="1" si="131"/>
        <v>#DIV/0!</v>
      </c>
      <c r="AE204" s="24" t="e">
        <f t="shared" ca="1" si="131"/>
        <v>#DIV/0!</v>
      </c>
      <c r="AF204" s="24" t="e">
        <f t="shared" ca="1" si="131"/>
        <v>#DIV/0!</v>
      </c>
      <c r="AG204" s="24" t="e">
        <f t="shared" ca="1" si="131"/>
        <v>#DIV/0!</v>
      </c>
      <c r="AH204" s="24" t="e">
        <f t="shared" ca="1" si="131"/>
        <v>#DIV/0!</v>
      </c>
      <c r="AI204" s="24" t="e">
        <f t="shared" ca="1" si="131"/>
        <v>#DIV/0!</v>
      </c>
      <c r="AJ204" s="24" t="e">
        <f t="shared" ca="1" si="131"/>
        <v>#DIV/0!</v>
      </c>
      <c r="AK204" s="24" t="e">
        <f t="shared" ca="1" si="131"/>
        <v>#DIV/0!</v>
      </c>
      <c r="AL204" s="20" t="str">
        <f>X202</f>
        <v>桜井</v>
      </c>
    </row>
    <row r="205" spans="1:38" ht="15.5" customHeight="1">
      <c r="A205" s="3"/>
      <c r="B205" s="3"/>
      <c r="C205" s="3"/>
      <c r="D205" s="3"/>
      <c r="E205" s="3"/>
      <c r="F205" s="3"/>
      <c r="G205" s="6"/>
      <c r="H205" s="5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</row>
    <row r="206" spans="1:38" ht="15.5" customHeight="1">
      <c r="A206" s="3"/>
      <c r="B206" s="3"/>
      <c r="C206" s="3"/>
      <c r="D206" s="3"/>
      <c r="E206" s="3"/>
      <c r="F206" s="3"/>
      <c r="G206" s="6"/>
      <c r="H206" s="5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</row>
    <row r="207" spans="1:38" ht="15.5" customHeight="1">
      <c r="A207" s="3"/>
      <c r="B207" s="3"/>
      <c r="C207" s="3"/>
      <c r="D207" s="3"/>
      <c r="E207" s="3"/>
      <c r="F207" s="3"/>
      <c r="G207" s="6"/>
      <c r="H207" s="5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</row>
    <row r="208" spans="1:38" ht="15.5" customHeight="1">
      <c r="A208" s="3"/>
      <c r="B208" s="3"/>
      <c r="C208" s="3"/>
      <c r="D208" s="3"/>
      <c r="E208" s="3"/>
      <c r="F208" s="3"/>
      <c r="G208" s="6"/>
      <c r="H208" s="5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</row>
    <row r="209" spans="1:20" ht="15.5" customHeight="1">
      <c r="A209" s="3"/>
      <c r="B209" s="3"/>
      <c r="C209" s="3"/>
      <c r="D209" s="3"/>
      <c r="E209" s="3"/>
      <c r="F209" s="3"/>
      <c r="G209" s="6"/>
      <c r="H209" s="5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</row>
    <row r="210" spans="1:20" ht="15.5" customHeight="1">
      <c r="A210" s="3"/>
      <c r="B210" s="3"/>
      <c r="C210" s="3"/>
      <c r="D210" s="3"/>
      <c r="E210" s="3"/>
      <c r="F210" s="3"/>
      <c r="G210" s="6"/>
      <c r="H210" s="5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</row>
    <row r="211" spans="1:20" ht="15.5" customHeight="1">
      <c r="A211" s="3"/>
      <c r="B211" s="3"/>
      <c r="C211" s="3"/>
      <c r="D211" s="3"/>
      <c r="E211" s="3"/>
      <c r="F211" s="3"/>
      <c r="G211" s="5"/>
      <c r="H211" s="5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</row>
    <row r="212" spans="1:20" ht="15.5" customHeight="1">
      <c r="A212" s="3"/>
      <c r="B212" s="3"/>
      <c r="C212" s="3"/>
      <c r="D212" s="3"/>
      <c r="E212" s="3"/>
      <c r="F212" s="3"/>
      <c r="G212" s="5"/>
      <c r="H212" s="5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</row>
    <row r="213" spans="1:20" ht="15.5" customHeight="1">
      <c r="A213" s="3"/>
      <c r="B213" s="3"/>
      <c r="C213" s="3"/>
      <c r="D213" s="3"/>
      <c r="E213" s="3"/>
      <c r="F213" s="3"/>
      <c r="G213" s="5"/>
      <c r="H213" s="5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</row>
    <row r="214" spans="1:20" ht="15.5" customHeight="1">
      <c r="A214" s="3"/>
      <c r="B214" s="3"/>
      <c r="C214" s="3"/>
      <c r="D214" s="3"/>
      <c r="E214" s="4"/>
      <c r="F214" s="4"/>
      <c r="G214" s="5"/>
      <c r="H214" s="5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</row>
    <row r="215" spans="1:20" ht="15.5" customHeight="1">
      <c r="A215" s="3"/>
      <c r="B215" s="3"/>
      <c r="C215" s="3"/>
      <c r="D215" s="3"/>
      <c r="E215" s="4"/>
      <c r="F215" s="4"/>
      <c r="G215" s="5"/>
      <c r="H215" s="5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</row>
    <row r="216" spans="1:20" ht="15.5" customHeight="1">
      <c r="A216" s="3"/>
      <c r="B216" s="3"/>
      <c r="C216" s="3"/>
      <c r="D216" s="3"/>
      <c r="E216" s="1"/>
      <c r="F216" s="1"/>
      <c r="G216" s="5"/>
      <c r="H216" s="5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</row>
    <row r="217" spans="1:20" ht="15.5" customHeight="1">
      <c r="A217" s="3"/>
      <c r="B217" s="3"/>
      <c r="C217" s="3"/>
      <c r="D217" s="3"/>
      <c r="E217" s="4"/>
      <c r="F217" s="4"/>
      <c r="G217" s="5"/>
      <c r="H217" s="5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</row>
    <row r="218" spans="1:20" ht="15.5" customHeight="1">
      <c r="A218" s="3"/>
      <c r="B218" s="3"/>
      <c r="C218" s="3"/>
      <c r="D218" s="3"/>
      <c r="E218" s="4"/>
      <c r="F218" s="4"/>
      <c r="G218" s="5"/>
      <c r="H218" s="5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</row>
    <row r="219" spans="1:20" ht="15.5" customHeight="1">
      <c r="A219" s="3"/>
      <c r="B219" s="3"/>
      <c r="C219" s="3"/>
      <c r="D219" s="3"/>
      <c r="E219" s="4"/>
      <c r="F219" s="4"/>
      <c r="G219" s="5"/>
      <c r="H219" s="5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</row>
    <row r="220" spans="1:20" ht="15.5" customHeight="1">
      <c r="A220" s="3"/>
      <c r="B220" s="3"/>
      <c r="C220" s="3"/>
      <c r="D220" s="3"/>
      <c r="E220" s="4"/>
      <c r="F220" s="4"/>
      <c r="G220" s="5"/>
      <c r="H220" s="5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</row>
    <row r="221" spans="1:20" ht="15.5" customHeight="1">
      <c r="A221" s="3"/>
      <c r="B221" s="3"/>
      <c r="C221" s="3"/>
      <c r="D221" s="3"/>
      <c r="E221" s="4"/>
      <c r="F221" s="4"/>
      <c r="G221" s="5"/>
      <c r="H221" s="5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</row>
    <row r="222" spans="1:20" ht="15.5" customHeight="1">
      <c r="A222" s="3"/>
      <c r="B222" s="3"/>
      <c r="C222" s="3"/>
      <c r="D222" s="3"/>
      <c r="E222" s="4"/>
      <c r="F222" s="4"/>
      <c r="G222" s="5"/>
      <c r="H222" s="5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</row>
    <row r="223" spans="1:20" ht="15.5" customHeight="1">
      <c r="A223" s="3"/>
      <c r="B223" s="3"/>
      <c r="C223" s="3"/>
      <c r="D223" s="3"/>
      <c r="E223" s="4"/>
      <c r="F223" s="4"/>
      <c r="G223" s="5"/>
      <c r="H223" s="5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</row>
    <row r="224" spans="1:20" ht="15.5" customHeight="1">
      <c r="A224" s="3"/>
      <c r="B224" s="3"/>
      <c r="C224" s="3"/>
      <c r="D224" s="3"/>
      <c r="E224" s="4"/>
      <c r="F224" s="4"/>
      <c r="G224" s="5"/>
      <c r="H224" s="5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</row>
    <row r="225" spans="1:20" ht="15.5" customHeight="1">
      <c r="A225" s="3"/>
      <c r="B225" s="3"/>
      <c r="C225" s="3"/>
      <c r="D225" s="3"/>
      <c r="E225" s="4"/>
      <c r="F225" s="4"/>
      <c r="G225" s="5"/>
      <c r="H225" s="5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</row>
    <row r="226" spans="1:20" ht="15.5" customHeight="1">
      <c r="A226" s="4"/>
      <c r="B226" s="4"/>
      <c r="C226" s="3"/>
      <c r="D226" s="3"/>
      <c r="E226" s="4"/>
      <c r="F226" s="4"/>
      <c r="G226" s="6"/>
      <c r="H226" s="6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</row>
    <row r="227" spans="1:20" ht="15.5" customHeight="1">
      <c r="A227" s="3"/>
      <c r="B227" s="3"/>
      <c r="C227" s="3"/>
      <c r="D227" s="3"/>
      <c r="E227" s="4"/>
      <c r="F227" s="4"/>
      <c r="G227" s="6"/>
      <c r="H227" s="5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</row>
    <row r="228" spans="1:20" ht="15.5" customHeight="1">
      <c r="A228" s="3"/>
      <c r="B228" s="3"/>
      <c r="C228" s="3"/>
      <c r="D228" s="3"/>
      <c r="E228" s="4"/>
      <c r="F228" s="4"/>
      <c r="G228" s="6"/>
      <c r="H228" s="5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</row>
    <row r="229" spans="1:20" ht="15.5" customHeight="1">
      <c r="A229" s="3"/>
      <c r="B229" s="3"/>
      <c r="C229" s="3"/>
      <c r="D229" s="3"/>
      <c r="E229" s="4"/>
      <c r="F229" s="4"/>
      <c r="G229" s="6"/>
      <c r="H229" s="5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</row>
    <row r="230" spans="1:20" ht="15.5" customHeight="1">
      <c r="A230" s="3"/>
      <c r="B230" s="3"/>
      <c r="C230" s="3"/>
      <c r="D230" s="3"/>
      <c r="E230" s="4"/>
      <c r="F230" s="4"/>
      <c r="G230" s="6"/>
      <c r="H230" s="5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</row>
    <row r="231" spans="1:20" ht="15.5" customHeight="1">
      <c r="A231" s="3"/>
      <c r="B231" s="3"/>
      <c r="C231" s="3"/>
      <c r="D231" s="3"/>
      <c r="E231" s="4"/>
      <c r="F231" s="4"/>
      <c r="G231" s="5"/>
      <c r="H231" s="5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</row>
    <row r="232" spans="1:20" ht="15.5" customHeight="1">
      <c r="A232" s="3"/>
      <c r="B232" s="3"/>
      <c r="C232" s="3"/>
      <c r="D232" s="3"/>
      <c r="E232" s="4"/>
      <c r="F232" s="4"/>
      <c r="G232" s="5"/>
      <c r="H232" s="5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</row>
    <row r="233" spans="1:20" ht="15.5" customHeight="1">
      <c r="A233" s="3"/>
      <c r="B233" s="3"/>
      <c r="C233" s="3"/>
      <c r="D233" s="3"/>
      <c r="E233" s="4"/>
      <c r="F233" s="4"/>
      <c r="G233" s="5"/>
      <c r="H233" s="5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</row>
    <row r="234" spans="1:20" ht="15.5" customHeight="1">
      <c r="A234" s="3"/>
      <c r="B234" s="3"/>
      <c r="C234" s="3"/>
      <c r="D234" s="3"/>
      <c r="E234" s="4"/>
      <c r="F234" s="4"/>
      <c r="G234" s="5"/>
      <c r="H234" s="5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</row>
    <row r="235" spans="1:20" ht="15.5" customHeight="1">
      <c r="A235" s="3"/>
      <c r="B235" s="3"/>
      <c r="C235" s="3"/>
      <c r="D235" s="3"/>
      <c r="E235" s="4"/>
      <c r="F235" s="4"/>
      <c r="G235" s="5"/>
      <c r="H235" s="5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</row>
    <row r="236" spans="1:20" ht="15.5" customHeight="1">
      <c r="A236" s="3"/>
      <c r="B236" s="3"/>
      <c r="C236" s="3"/>
      <c r="D236" s="3"/>
      <c r="E236" s="4"/>
      <c r="F236" s="4"/>
      <c r="G236" s="5"/>
      <c r="H236" s="5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</row>
    <row r="237" spans="1:20" ht="15.5" customHeight="1">
      <c r="A237" s="3"/>
      <c r="B237" s="3"/>
      <c r="C237" s="3"/>
      <c r="D237" s="3"/>
      <c r="E237" s="4"/>
      <c r="F237" s="4"/>
      <c r="G237" s="5"/>
      <c r="H237" s="5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</row>
    <row r="238" spans="1:20" ht="15.5" customHeight="1">
      <c r="A238" s="3"/>
      <c r="B238" s="3"/>
      <c r="C238" s="3"/>
      <c r="D238" s="3"/>
      <c r="E238" s="4"/>
      <c r="F238" s="4"/>
      <c r="G238" s="5"/>
      <c r="H238" s="5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</row>
    <row r="239" spans="1:20" ht="15.5" customHeight="1">
      <c r="A239" s="3"/>
      <c r="B239" s="3"/>
      <c r="C239" s="3"/>
      <c r="D239" s="3"/>
      <c r="E239" s="4"/>
      <c r="F239" s="4"/>
      <c r="G239" s="5"/>
      <c r="H239" s="5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</row>
    <row r="240" spans="1:20" ht="15.5" customHeight="1">
      <c r="A240" s="3"/>
      <c r="B240" s="3"/>
      <c r="C240" s="3"/>
      <c r="D240" s="3"/>
      <c r="E240" s="4"/>
      <c r="F240" s="4"/>
      <c r="G240" s="5"/>
      <c r="H240" s="5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</row>
    <row r="241" spans="1:20" ht="15.5" customHeight="1">
      <c r="A241" s="3"/>
      <c r="B241" s="3"/>
      <c r="C241" s="3"/>
      <c r="D241" s="3"/>
      <c r="E241" s="3"/>
      <c r="F241" s="3"/>
      <c r="G241" s="5"/>
      <c r="H241" s="5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</row>
    <row r="242" spans="1:20" ht="15.5" customHeight="1">
      <c r="A242" s="3"/>
      <c r="B242" s="3"/>
      <c r="C242" s="3"/>
      <c r="D242" s="3"/>
      <c r="E242" s="3"/>
      <c r="F242" s="3"/>
      <c r="G242" s="5"/>
      <c r="H242" s="5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</row>
    <row r="243" spans="1:20" ht="15.5" customHeight="1">
      <c r="A243" s="3"/>
      <c r="B243" s="3"/>
      <c r="C243" s="3"/>
      <c r="D243" s="3"/>
      <c r="E243" s="3"/>
      <c r="F243" s="3"/>
      <c r="G243" s="5"/>
      <c r="H243" s="5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</row>
    <row r="244" spans="1:20" ht="15.5" customHeight="1">
      <c r="A244" s="3"/>
      <c r="B244" s="3"/>
      <c r="C244" s="3"/>
      <c r="D244" s="3"/>
      <c r="E244" s="3"/>
      <c r="F244" s="3"/>
      <c r="G244" s="5"/>
      <c r="H244" s="5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</row>
    <row r="245" spans="1:20" ht="15.5" customHeight="1">
      <c r="A245" s="3"/>
      <c r="B245" s="3"/>
      <c r="C245" s="3"/>
      <c r="D245" s="3"/>
      <c r="E245" s="3"/>
      <c r="F245" s="3"/>
      <c r="G245" s="5"/>
      <c r="H245" s="5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</row>
    <row r="246" spans="1:20" ht="15.5" customHeight="1">
      <c r="A246" s="4"/>
      <c r="B246" s="4"/>
      <c r="C246" s="3"/>
      <c r="D246" s="3"/>
      <c r="E246" s="3"/>
      <c r="F246" s="3"/>
      <c r="G246" s="6"/>
      <c r="H246" s="6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</row>
    <row r="247" spans="1:20" ht="15.5" customHeight="1">
      <c r="A247" s="3"/>
      <c r="B247" s="3"/>
      <c r="C247" s="3"/>
      <c r="D247" s="3"/>
      <c r="E247" s="3"/>
      <c r="F247" s="3"/>
      <c r="G247" s="6"/>
      <c r="H247" s="5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</row>
    <row r="248" spans="1:20" ht="15.5" customHeight="1">
      <c r="A248" s="3"/>
      <c r="B248" s="3"/>
      <c r="C248" s="3"/>
      <c r="D248" s="3"/>
      <c r="E248" s="3"/>
      <c r="F248" s="3"/>
      <c r="G248" s="6"/>
      <c r="H248" s="5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</row>
    <row r="249" spans="1:20" ht="15.5" customHeight="1">
      <c r="A249" s="3"/>
      <c r="B249" s="3"/>
      <c r="C249" s="3"/>
      <c r="D249" s="3"/>
      <c r="E249" s="3"/>
      <c r="F249" s="3"/>
      <c r="G249" s="6"/>
      <c r="H249" s="5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</row>
    <row r="250" spans="1:20" ht="15.5" customHeight="1">
      <c r="A250" s="3"/>
      <c r="B250" s="3"/>
      <c r="C250" s="3"/>
      <c r="D250" s="3"/>
      <c r="E250" s="3"/>
      <c r="F250" s="3"/>
      <c r="G250" s="6"/>
      <c r="H250" s="5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</row>
    <row r="251" spans="1:20" ht="15.5" customHeight="1">
      <c r="A251" s="3"/>
      <c r="B251" s="3"/>
      <c r="C251" s="3"/>
      <c r="D251" s="3"/>
      <c r="E251" s="3"/>
      <c r="F251" s="3"/>
      <c r="G251" s="5"/>
      <c r="H251" s="5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</row>
    <row r="252" spans="1:20" ht="15.5" customHeight="1">
      <c r="A252" s="3"/>
      <c r="B252" s="3"/>
      <c r="C252" s="3"/>
      <c r="D252" s="3"/>
      <c r="E252" s="3"/>
      <c r="F252" s="3"/>
      <c r="G252" s="5"/>
      <c r="H252" s="5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</row>
    <row r="253" spans="1:20" ht="15.5" customHeight="1">
      <c r="A253" s="3"/>
      <c r="B253" s="3"/>
      <c r="C253" s="3"/>
      <c r="D253" s="3"/>
      <c r="E253" s="3"/>
      <c r="F253" s="3"/>
      <c r="G253" s="5"/>
      <c r="H253" s="5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</row>
    <row r="254" spans="1:20" ht="15.5" customHeight="1">
      <c r="A254" s="3"/>
      <c r="B254" s="3"/>
      <c r="C254" s="3"/>
      <c r="D254" s="3"/>
      <c r="E254" s="3"/>
      <c r="F254" s="3"/>
      <c r="G254" s="5"/>
      <c r="H254" s="5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</row>
    <row r="255" spans="1:20" ht="15.5" customHeight="1">
      <c r="A255" s="3"/>
      <c r="B255" s="3"/>
      <c r="C255" s="3"/>
      <c r="D255" s="3"/>
      <c r="E255" s="3"/>
      <c r="F255" s="3"/>
      <c r="G255" s="5"/>
      <c r="H255" s="5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</row>
    <row r="256" spans="1:20" ht="15.5" customHeight="1">
      <c r="A256" s="3"/>
      <c r="B256" s="3"/>
      <c r="C256" s="3"/>
      <c r="D256" s="3"/>
      <c r="E256" s="4"/>
      <c r="F256" s="4"/>
      <c r="G256" s="5"/>
      <c r="H256" s="5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</row>
    <row r="257" spans="1:20" ht="15.5" customHeight="1">
      <c r="A257" s="3"/>
      <c r="B257" s="3"/>
      <c r="C257" s="3"/>
      <c r="D257" s="3"/>
      <c r="E257" s="4"/>
      <c r="F257" s="4"/>
      <c r="G257" s="5"/>
      <c r="H257" s="5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</row>
    <row r="258" spans="1:20" ht="15.5" customHeight="1">
      <c r="A258" s="3"/>
      <c r="B258" s="3"/>
      <c r="C258" s="3"/>
      <c r="D258" s="3"/>
      <c r="E258" s="4"/>
      <c r="F258" s="4"/>
      <c r="G258" s="5"/>
      <c r="H258" s="5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</row>
    <row r="259" spans="1:20" ht="15.5" customHeight="1">
      <c r="A259" s="3"/>
      <c r="B259" s="3"/>
      <c r="C259" s="3"/>
      <c r="D259" s="3"/>
      <c r="E259" s="4"/>
      <c r="F259" s="4"/>
      <c r="G259" s="5"/>
      <c r="H259" s="5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</row>
    <row r="260" spans="1:20" ht="15.5" customHeight="1">
      <c r="A260" s="3"/>
      <c r="B260" s="3"/>
      <c r="C260" s="3"/>
      <c r="D260" s="3"/>
      <c r="E260" s="3"/>
      <c r="F260" s="3"/>
      <c r="G260" s="5"/>
      <c r="H260" s="5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</row>
    <row r="261" spans="1:20" ht="15.5" customHeight="1">
      <c r="A261" s="3"/>
      <c r="B261" s="3"/>
      <c r="C261" s="3"/>
      <c r="D261" s="3"/>
      <c r="E261" s="3"/>
      <c r="F261" s="3"/>
      <c r="G261" s="5"/>
      <c r="H261" s="5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</row>
    <row r="262" spans="1:20" ht="15.5" customHeight="1">
      <c r="A262" s="3"/>
      <c r="B262" s="3"/>
      <c r="C262" s="3"/>
      <c r="D262" s="3"/>
      <c r="E262" s="3"/>
      <c r="F262" s="3"/>
      <c r="G262" s="5"/>
      <c r="H262" s="5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</row>
    <row r="263" spans="1:20" ht="15.5" customHeight="1">
      <c r="A263" s="3"/>
      <c r="B263" s="3"/>
      <c r="C263" s="3"/>
      <c r="D263" s="3"/>
      <c r="E263" s="3"/>
      <c r="F263" s="3"/>
      <c r="G263" s="5"/>
      <c r="H263" s="5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</row>
    <row r="264" spans="1:20" ht="15.5" customHeight="1">
      <c r="A264" s="3"/>
      <c r="B264" s="3"/>
      <c r="C264" s="3"/>
      <c r="D264" s="3"/>
      <c r="E264" s="3"/>
      <c r="F264" s="3"/>
      <c r="G264" s="5"/>
      <c r="H264" s="5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</row>
    <row r="265" spans="1:20" ht="15.5" customHeight="1">
      <c r="A265" s="3"/>
      <c r="B265" s="3"/>
      <c r="C265" s="3"/>
      <c r="D265" s="3"/>
      <c r="E265" s="3"/>
      <c r="F265" s="3"/>
      <c r="G265" s="5"/>
      <c r="H265" s="5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</row>
    <row r="266" spans="1:20" ht="15.5" customHeight="1">
      <c r="A266" s="3"/>
      <c r="B266" s="3"/>
      <c r="C266" s="3"/>
      <c r="D266" s="3"/>
      <c r="E266" s="3"/>
      <c r="F266" s="3"/>
      <c r="G266" s="5"/>
      <c r="H266" s="5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</row>
    <row r="267" spans="1:20" ht="15.5" customHeight="1">
      <c r="A267" s="3"/>
      <c r="B267" s="3"/>
      <c r="C267" s="3"/>
      <c r="D267" s="3"/>
      <c r="E267" s="3"/>
      <c r="F267" s="3"/>
      <c r="G267" s="5"/>
      <c r="H267" s="5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</row>
    <row r="268" spans="1:20" ht="15.5" customHeight="1">
      <c r="A268" s="3"/>
      <c r="B268" s="3"/>
      <c r="C268" s="3"/>
      <c r="D268" s="3"/>
      <c r="E268" s="3"/>
      <c r="F268" s="3"/>
      <c r="G268" s="5"/>
      <c r="H268" s="5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</row>
    <row r="269" spans="1:20" ht="15.5" customHeight="1">
      <c r="A269" s="3"/>
      <c r="B269" s="3"/>
      <c r="C269" s="3"/>
      <c r="D269" s="3"/>
      <c r="E269" s="3"/>
      <c r="F269" s="3"/>
      <c r="G269" s="5"/>
      <c r="H269" s="5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</row>
    <row r="270" spans="1:20" ht="15.5" customHeight="1">
      <c r="A270" s="3"/>
      <c r="B270" s="3"/>
      <c r="C270" s="3"/>
      <c r="D270" s="3"/>
      <c r="E270" s="3"/>
      <c r="F270" s="3"/>
      <c r="G270" s="5"/>
      <c r="H270" s="5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</row>
    <row r="271" spans="1:20" ht="15.5" customHeight="1">
      <c r="A271" s="3"/>
      <c r="B271" s="3"/>
      <c r="C271" s="3"/>
      <c r="D271" s="3"/>
      <c r="E271" s="3"/>
      <c r="F271" s="3"/>
      <c r="G271" s="5"/>
      <c r="H271" s="5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</row>
    <row r="272" spans="1:20" ht="15.5" customHeight="1">
      <c r="A272" s="3"/>
      <c r="B272" s="3"/>
      <c r="C272" s="3"/>
      <c r="D272" s="3"/>
      <c r="E272" s="3"/>
      <c r="F272" s="3"/>
      <c r="G272" s="5"/>
      <c r="H272" s="5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</row>
    <row r="273" spans="1:20" ht="15.5" customHeight="1">
      <c r="A273" s="3"/>
      <c r="B273" s="3"/>
      <c r="C273" s="3"/>
      <c r="D273" s="3"/>
      <c r="E273" s="3"/>
      <c r="F273" s="4"/>
      <c r="G273" s="5"/>
      <c r="H273" s="5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</row>
    <row r="274" spans="1:20" ht="15.5" customHeight="1">
      <c r="A274" s="3"/>
      <c r="B274" s="3"/>
      <c r="C274" s="3"/>
      <c r="D274" s="3"/>
      <c r="E274" s="3"/>
      <c r="F274" s="4"/>
      <c r="G274" s="5"/>
      <c r="H274" s="5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</row>
    <row r="275" spans="1:20" ht="15.5" customHeight="1">
      <c r="A275" s="3"/>
      <c r="B275" s="3"/>
      <c r="C275" s="3"/>
      <c r="D275" s="3"/>
      <c r="E275" s="3"/>
      <c r="F275" s="4"/>
      <c r="G275" s="5"/>
      <c r="H275" s="5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</row>
    <row r="276" spans="1:20" ht="15.5" customHeight="1">
      <c r="A276" s="3"/>
      <c r="B276" s="3"/>
      <c r="C276" s="3"/>
      <c r="D276" s="3"/>
      <c r="E276" s="3"/>
      <c r="F276" s="4"/>
      <c r="G276" s="5"/>
      <c r="H276" s="5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</row>
    <row r="277" spans="1:20" ht="15.5" customHeight="1">
      <c r="A277" s="3"/>
      <c r="B277" s="3"/>
      <c r="C277" s="3"/>
      <c r="D277" s="3"/>
      <c r="E277" s="3"/>
      <c r="F277" s="4"/>
      <c r="G277" s="5"/>
      <c r="H277" s="5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</row>
    <row r="278" spans="1:20" ht="15.5" customHeight="1">
      <c r="A278" s="3"/>
      <c r="B278" s="3"/>
      <c r="C278" s="3"/>
      <c r="D278" s="3"/>
      <c r="E278" s="3"/>
      <c r="F278" s="4"/>
      <c r="G278" s="5"/>
      <c r="H278" s="5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</row>
    <row r="279" spans="1:20" ht="15.5" customHeight="1">
      <c r="A279" s="3"/>
      <c r="B279" s="3"/>
      <c r="C279" s="3"/>
      <c r="D279" s="3"/>
      <c r="E279" s="3"/>
      <c r="F279" s="4"/>
      <c r="G279" s="5"/>
      <c r="H279" s="5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</row>
    <row r="280" spans="1:20" ht="15.5" customHeight="1">
      <c r="A280" s="3"/>
      <c r="B280" s="3"/>
      <c r="C280" s="3"/>
      <c r="D280" s="3"/>
      <c r="E280" s="3"/>
      <c r="F280" s="4"/>
      <c r="G280" s="5"/>
      <c r="H280" s="5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</row>
    <row r="281" spans="1:20" ht="15.5" customHeight="1">
      <c r="A281" s="3"/>
      <c r="B281" s="3"/>
      <c r="C281" s="3"/>
      <c r="D281" s="3"/>
      <c r="E281" s="3"/>
      <c r="F281" s="4"/>
      <c r="G281" s="5"/>
      <c r="H281" s="5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</row>
    <row r="282" spans="1:20" ht="15.5" customHeight="1">
      <c r="A282" s="3"/>
      <c r="B282" s="3"/>
      <c r="C282" s="3"/>
      <c r="D282" s="3"/>
      <c r="E282" s="3"/>
      <c r="F282" s="4"/>
      <c r="G282" s="5"/>
      <c r="H282" s="5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</row>
    <row r="283" spans="1:20" ht="15.5" customHeight="1">
      <c r="A283" s="3"/>
      <c r="B283" s="3"/>
      <c r="C283" s="3"/>
      <c r="D283" s="3"/>
      <c r="E283" s="3"/>
      <c r="F283" s="4"/>
      <c r="G283" s="5"/>
      <c r="H283" s="5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</row>
    <row r="284" spans="1:20" ht="15.5" customHeight="1">
      <c r="A284" s="3"/>
      <c r="B284" s="3"/>
      <c r="C284" s="3"/>
      <c r="D284" s="3"/>
      <c r="E284" s="3"/>
      <c r="F284" s="3"/>
      <c r="G284" s="5"/>
      <c r="H284" s="5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</row>
    <row r="285" spans="1:20" ht="15.5" customHeight="1">
      <c r="A285" s="3"/>
      <c r="B285" s="3"/>
      <c r="C285" s="3"/>
      <c r="D285" s="3"/>
      <c r="E285" s="3"/>
      <c r="F285" s="3"/>
      <c r="G285" s="5"/>
      <c r="H285" s="5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</row>
    <row r="286" spans="1:20" ht="15.5" customHeight="1">
      <c r="A286" s="3"/>
      <c r="B286" s="3"/>
      <c r="C286" s="3"/>
      <c r="D286" s="3"/>
      <c r="E286" s="3"/>
      <c r="F286" s="3"/>
      <c r="G286" s="5"/>
      <c r="H286" s="5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</row>
    <row r="287" spans="1:20" ht="15.5" customHeight="1">
      <c r="A287" s="3"/>
      <c r="B287" s="3"/>
      <c r="C287" s="3"/>
      <c r="D287" s="3"/>
      <c r="E287" s="3"/>
      <c r="F287" s="3"/>
      <c r="G287" s="5"/>
      <c r="H287" s="5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</row>
    <row r="288" spans="1:20" ht="15.5" customHeight="1">
      <c r="A288" s="3"/>
      <c r="B288" s="3"/>
      <c r="C288" s="3"/>
      <c r="D288" s="3"/>
      <c r="E288" s="3"/>
      <c r="F288" s="9"/>
      <c r="G288" s="5"/>
      <c r="H288" s="5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</row>
    <row r="289" spans="1:20" ht="15.5" customHeight="1">
      <c r="A289" s="3"/>
      <c r="B289" s="3"/>
      <c r="C289" s="3"/>
      <c r="D289" s="3"/>
      <c r="E289" s="3"/>
      <c r="F289" s="3"/>
      <c r="G289" s="5"/>
      <c r="H289" s="5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</row>
    <row r="290" spans="1:20" ht="15.5" customHeight="1">
      <c r="A290" s="3"/>
      <c r="B290" s="3"/>
      <c r="C290" s="3"/>
      <c r="D290" s="3"/>
      <c r="E290" s="3"/>
      <c r="F290" s="3"/>
      <c r="G290" s="5"/>
      <c r="H290" s="5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</row>
    <row r="291" spans="1:20" ht="15.5" customHeight="1">
      <c r="A291" s="3"/>
      <c r="B291" s="3"/>
      <c r="C291" s="3"/>
      <c r="D291" s="3"/>
      <c r="E291" s="3"/>
      <c r="F291" s="3"/>
      <c r="G291" s="5"/>
      <c r="H291" s="5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</row>
    <row r="292" spans="1:20" ht="15.5" customHeight="1">
      <c r="A292" s="3"/>
      <c r="B292" s="3"/>
      <c r="C292" s="3"/>
      <c r="D292" s="3"/>
      <c r="E292" s="3"/>
      <c r="F292" s="3"/>
      <c r="G292" s="5"/>
      <c r="H292" s="5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</row>
    <row r="293" spans="1:20" ht="15.5" customHeight="1">
      <c r="A293" s="3"/>
      <c r="B293" s="3"/>
      <c r="C293" s="3"/>
      <c r="D293" s="3"/>
      <c r="E293" s="3"/>
      <c r="F293" s="3"/>
      <c r="G293" s="5"/>
      <c r="H293" s="5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</row>
    <row r="294" spans="1:20" ht="15.5" customHeight="1">
      <c r="A294" s="3"/>
      <c r="B294" s="3"/>
      <c r="C294" s="3"/>
      <c r="D294" s="3"/>
      <c r="E294" s="3"/>
      <c r="F294" s="3"/>
      <c r="G294" s="5"/>
      <c r="H294" s="5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</row>
    <row r="295" spans="1:20" ht="15.5" customHeight="1">
      <c r="A295" s="3"/>
      <c r="B295" s="3"/>
      <c r="C295" s="3"/>
      <c r="D295" s="3"/>
      <c r="E295" s="3"/>
      <c r="F295" s="3"/>
      <c r="G295" s="5"/>
      <c r="H295" s="5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</row>
  </sheetData>
  <autoFilter ref="A2:AL2" xr:uid="{0F95C610-68EA-8B47-BE04-19EE2CDF6B65}"/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1E780B-6CF9-404F-A5B5-379C00578585}">
  <dimension ref="A1:AL295"/>
  <sheetViews>
    <sheetView topLeftCell="B1" workbookViewId="0">
      <selection activeCell="E5" sqref="E5"/>
    </sheetView>
  </sheetViews>
  <sheetFormatPr baseColWidth="10" defaultColWidth="7.42578125" defaultRowHeight="20"/>
  <cols>
    <col min="1" max="1" width="3" style="8" bestFit="1" customWidth="1"/>
    <col min="2" max="2" width="12.140625" style="8" customWidth="1"/>
    <col min="3" max="3" width="10" style="8" customWidth="1"/>
    <col min="4" max="4" width="3.5703125" style="8" customWidth="1"/>
    <col min="5" max="5" width="29.7109375" style="8" customWidth="1"/>
    <col min="6" max="6" width="9.140625" style="8" customWidth="1"/>
    <col min="7" max="7" width="5.85546875" style="8" customWidth="1"/>
    <col min="8" max="8" width="5.28515625" style="11" customWidth="1"/>
    <col min="9" max="20" width="7.140625" style="29" customWidth="1"/>
    <col min="21" max="23" width="7.42578125" style="8"/>
    <col min="24" max="25" width="7.42578125" style="15"/>
    <col min="26" max="38" width="9" style="15" customWidth="1"/>
    <col min="39" max="16384" width="7.42578125" style="8"/>
  </cols>
  <sheetData>
    <row r="1" spans="1:38" s="10" customFormat="1" ht="15.5" customHeight="1">
      <c r="H1" s="11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</row>
    <row r="2" spans="1:38" s="10" customFormat="1" ht="15.5" customHeight="1">
      <c r="A2" s="14"/>
      <c r="B2" s="14" t="s">
        <v>0</v>
      </c>
      <c r="C2" s="14"/>
      <c r="D2" s="14" t="s">
        <v>1</v>
      </c>
      <c r="E2" s="14" t="s">
        <v>2</v>
      </c>
      <c r="F2" s="14" t="s">
        <v>3</v>
      </c>
      <c r="G2" s="5" t="s">
        <v>4</v>
      </c>
      <c r="H2" s="14" t="s">
        <v>86</v>
      </c>
      <c r="I2" s="12" t="s">
        <v>5</v>
      </c>
      <c r="J2" s="12" t="s">
        <v>6</v>
      </c>
      <c r="K2" s="12" t="s">
        <v>7</v>
      </c>
      <c r="L2" s="12" t="s">
        <v>8</v>
      </c>
      <c r="M2" s="12" t="s">
        <v>9</v>
      </c>
      <c r="N2" s="12" t="s">
        <v>10</v>
      </c>
      <c r="O2" s="12" t="s">
        <v>11</v>
      </c>
      <c r="P2" s="12" t="s">
        <v>12</v>
      </c>
      <c r="Q2" s="12" t="s">
        <v>13</v>
      </c>
      <c r="R2" s="12" t="s">
        <v>14</v>
      </c>
      <c r="S2" s="12" t="s">
        <v>15</v>
      </c>
      <c r="T2" s="12" t="s">
        <v>16</v>
      </c>
      <c r="X2" s="15"/>
      <c r="Y2" s="16"/>
      <c r="Z2" s="17" t="s">
        <v>5</v>
      </c>
      <c r="AA2" s="17" t="s">
        <v>6</v>
      </c>
      <c r="AB2" s="17" t="s">
        <v>7</v>
      </c>
      <c r="AC2" s="17" t="s">
        <v>8</v>
      </c>
      <c r="AD2" s="17" t="s">
        <v>9</v>
      </c>
      <c r="AE2" s="17" t="s">
        <v>10</v>
      </c>
      <c r="AF2" s="17" t="s">
        <v>11</v>
      </c>
      <c r="AG2" s="17" t="s">
        <v>12</v>
      </c>
      <c r="AH2" s="17" t="s">
        <v>13</v>
      </c>
      <c r="AI2" s="17" t="s">
        <v>14</v>
      </c>
      <c r="AJ2" s="17" t="s">
        <v>15</v>
      </c>
      <c r="AK2" s="17" t="s">
        <v>16</v>
      </c>
      <c r="AL2" s="13"/>
    </row>
    <row r="3" spans="1:38" ht="15.5" customHeight="1">
      <c r="A3" s="3"/>
      <c r="B3" s="3"/>
      <c r="C3" s="3" t="s">
        <v>17</v>
      </c>
      <c r="D3" s="3"/>
      <c r="E3" s="3"/>
      <c r="F3" s="3" t="s">
        <v>87</v>
      </c>
      <c r="G3" s="5">
        <v>42375</v>
      </c>
      <c r="H3" s="5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X3" s="18" t="s">
        <v>18</v>
      </c>
      <c r="Y3" s="19"/>
      <c r="Z3" s="20">
        <f>SUM(I:I)</f>
        <v>0</v>
      </c>
      <c r="AA3" s="20">
        <f t="shared" ref="AA3:AK3" si="0">SUM(J:J)</f>
        <v>0</v>
      </c>
      <c r="AB3" s="20">
        <f t="shared" si="0"/>
        <v>0</v>
      </c>
      <c r="AC3" s="20">
        <f t="shared" si="0"/>
        <v>0</v>
      </c>
      <c r="AD3" s="20">
        <f t="shared" si="0"/>
        <v>0</v>
      </c>
      <c r="AE3" s="20">
        <f t="shared" si="0"/>
        <v>0</v>
      </c>
      <c r="AF3" s="20">
        <f t="shared" si="0"/>
        <v>0</v>
      </c>
      <c r="AG3" s="20">
        <f t="shared" si="0"/>
        <v>0</v>
      </c>
      <c r="AH3" s="20">
        <f t="shared" si="0"/>
        <v>0</v>
      </c>
      <c r="AI3" s="20">
        <f t="shared" si="0"/>
        <v>0</v>
      </c>
      <c r="AJ3" s="20">
        <f t="shared" si="0"/>
        <v>0</v>
      </c>
      <c r="AK3" s="20">
        <f t="shared" si="0"/>
        <v>0</v>
      </c>
    </row>
    <row r="4" spans="1:38" ht="15.5" customHeight="1">
      <c r="A4" s="3"/>
      <c r="B4" s="3"/>
      <c r="C4" s="3" t="s">
        <v>19</v>
      </c>
      <c r="D4" s="3"/>
      <c r="E4" s="3"/>
      <c r="F4" s="3" t="s">
        <v>88</v>
      </c>
      <c r="G4" s="5">
        <v>42374</v>
      </c>
      <c r="H4" s="5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X4" s="21" t="s">
        <v>21</v>
      </c>
    </row>
    <row r="5" spans="1:38" ht="15.5" customHeight="1">
      <c r="A5" s="3"/>
      <c r="B5" s="3"/>
      <c r="C5" s="3" t="s">
        <v>25</v>
      </c>
      <c r="D5" s="3"/>
      <c r="E5" s="3"/>
      <c r="F5" s="3" t="s">
        <v>22</v>
      </c>
      <c r="G5" s="5">
        <v>42376</v>
      </c>
      <c r="H5" s="5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X5" s="21" t="s">
        <v>23</v>
      </c>
      <c r="Z5" s="22" t="e">
        <f>Z3/Z4</f>
        <v>#DIV/0!</v>
      </c>
      <c r="AA5" s="22" t="e">
        <f t="shared" ref="AA5:AK5" si="1">AA3/AA4</f>
        <v>#DIV/0!</v>
      </c>
      <c r="AB5" s="22" t="e">
        <f t="shared" si="1"/>
        <v>#DIV/0!</v>
      </c>
      <c r="AC5" s="22" t="e">
        <f t="shared" si="1"/>
        <v>#DIV/0!</v>
      </c>
      <c r="AD5" s="22" t="e">
        <f t="shared" si="1"/>
        <v>#DIV/0!</v>
      </c>
      <c r="AE5" s="22" t="e">
        <f t="shared" si="1"/>
        <v>#DIV/0!</v>
      </c>
      <c r="AF5" s="22" t="e">
        <f t="shared" si="1"/>
        <v>#DIV/0!</v>
      </c>
      <c r="AG5" s="22" t="e">
        <f t="shared" si="1"/>
        <v>#DIV/0!</v>
      </c>
      <c r="AH5" s="22" t="e">
        <f t="shared" si="1"/>
        <v>#DIV/0!</v>
      </c>
      <c r="AI5" s="22" t="e">
        <f t="shared" si="1"/>
        <v>#DIV/0!</v>
      </c>
      <c r="AJ5" s="22" t="e">
        <f t="shared" si="1"/>
        <v>#DIV/0!</v>
      </c>
      <c r="AK5" s="22" t="e">
        <f t="shared" si="1"/>
        <v>#DIV/0!</v>
      </c>
    </row>
    <row r="6" spans="1:38" ht="15.5" customHeight="1">
      <c r="A6" s="3"/>
      <c r="B6" s="3"/>
      <c r="C6" s="3" t="s">
        <v>27</v>
      </c>
      <c r="D6" s="3"/>
      <c r="E6" s="3"/>
      <c r="F6" s="3" t="s">
        <v>24</v>
      </c>
      <c r="G6" s="5">
        <v>42376</v>
      </c>
      <c r="H6" s="5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</row>
    <row r="7" spans="1:38" ht="15.5" customHeight="1">
      <c r="A7" s="3"/>
      <c r="B7" s="3"/>
      <c r="C7" s="3"/>
      <c r="D7" s="3"/>
      <c r="E7" s="3"/>
      <c r="F7" s="3"/>
      <c r="G7" s="5"/>
      <c r="H7" s="5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</row>
    <row r="8" spans="1:38" ht="15.5" customHeight="1">
      <c r="A8" s="3"/>
      <c r="B8" s="3"/>
      <c r="C8" s="3"/>
      <c r="D8" s="3"/>
      <c r="E8" s="3"/>
      <c r="F8" s="3"/>
      <c r="G8" s="5"/>
      <c r="H8" s="5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X8" s="15" t="s">
        <v>19</v>
      </c>
      <c r="Y8" s="16"/>
      <c r="Z8" s="23">
        <f ca="1">SUMIF($C:I,"紹介",I:I)</f>
        <v>0</v>
      </c>
      <c r="AA8" s="23">
        <f ca="1">SUMIF($C:J,"紹介",J:J)</f>
        <v>0</v>
      </c>
      <c r="AB8" s="23">
        <f ca="1">SUMIF($C:K,"紹介",K:K)</f>
        <v>0</v>
      </c>
      <c r="AC8" s="23">
        <f ca="1">SUMIF($C:L,"紹介",L:L)</f>
        <v>0</v>
      </c>
      <c r="AD8" s="23">
        <f ca="1">SUMIF($C:M,"紹介",M:M)</f>
        <v>0</v>
      </c>
      <c r="AE8" s="23">
        <f ca="1">SUMIF($C:N,"紹介",N:N)</f>
        <v>0</v>
      </c>
      <c r="AF8" s="23">
        <f ca="1">SUMIF($C:O,"紹介",O:O)</f>
        <v>0</v>
      </c>
      <c r="AG8" s="23">
        <f ca="1">SUMIF($C:P,"紹介",P:P)</f>
        <v>0</v>
      </c>
      <c r="AH8" s="23">
        <f ca="1">SUMIF($C:Q,"紹介",Q:Q)</f>
        <v>0</v>
      </c>
      <c r="AI8" s="23">
        <f ca="1">SUMIF($C:R,"紹介",R:R)</f>
        <v>0</v>
      </c>
      <c r="AJ8" s="23">
        <f ca="1">SUMIF($C:S,"紹介",S:S)</f>
        <v>0</v>
      </c>
      <c r="AK8" s="23">
        <f ca="1">SUMIF($C:T,"紹介",T:T)</f>
        <v>0</v>
      </c>
    </row>
    <row r="9" spans="1:38" ht="15.5" customHeight="1">
      <c r="A9" s="3"/>
      <c r="B9" s="3"/>
      <c r="C9" s="3"/>
      <c r="D9" s="3"/>
      <c r="E9" s="3"/>
      <c r="F9" s="3"/>
      <c r="G9" s="5"/>
      <c r="H9" s="5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Y9" s="16"/>
      <c r="Z9" s="24">
        <f>COUNTIF(C:C,"紹介")</f>
        <v>1</v>
      </c>
      <c r="AA9" s="20">
        <f>Z9</f>
        <v>1</v>
      </c>
      <c r="AB9" s="20">
        <f t="shared" ref="AB9:AK9" si="2">AA9</f>
        <v>1</v>
      </c>
      <c r="AC9" s="20">
        <f t="shared" si="2"/>
        <v>1</v>
      </c>
      <c r="AD9" s="20">
        <f t="shared" si="2"/>
        <v>1</v>
      </c>
      <c r="AE9" s="20">
        <f t="shared" si="2"/>
        <v>1</v>
      </c>
      <c r="AF9" s="20">
        <f t="shared" si="2"/>
        <v>1</v>
      </c>
      <c r="AG9" s="20">
        <f t="shared" si="2"/>
        <v>1</v>
      </c>
      <c r="AH9" s="20">
        <f t="shared" si="2"/>
        <v>1</v>
      </c>
      <c r="AI9" s="20">
        <f t="shared" si="2"/>
        <v>1</v>
      </c>
      <c r="AJ9" s="20">
        <f t="shared" si="2"/>
        <v>1</v>
      </c>
      <c r="AK9" s="20">
        <f t="shared" si="2"/>
        <v>1</v>
      </c>
    </row>
    <row r="10" spans="1:38" ht="15.5" customHeight="1">
      <c r="A10" s="3"/>
      <c r="B10" s="3"/>
      <c r="C10" s="3"/>
      <c r="D10" s="3"/>
      <c r="E10" s="3"/>
      <c r="F10" s="3"/>
      <c r="G10" s="5"/>
      <c r="H10" s="5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Y10" s="16"/>
      <c r="Z10" s="24">
        <f ca="1">Z8/Z9</f>
        <v>0</v>
      </c>
      <c r="AA10" s="24">
        <f t="shared" ref="AA10:AK10" ca="1" si="3">AA8/AA9</f>
        <v>0</v>
      </c>
      <c r="AB10" s="24">
        <f t="shared" ca="1" si="3"/>
        <v>0</v>
      </c>
      <c r="AC10" s="24">
        <f t="shared" ca="1" si="3"/>
        <v>0</v>
      </c>
      <c r="AD10" s="24">
        <f t="shared" ca="1" si="3"/>
        <v>0</v>
      </c>
      <c r="AE10" s="24">
        <f t="shared" ca="1" si="3"/>
        <v>0</v>
      </c>
      <c r="AF10" s="24">
        <f t="shared" ca="1" si="3"/>
        <v>0</v>
      </c>
      <c r="AG10" s="24">
        <f t="shared" ca="1" si="3"/>
        <v>0</v>
      </c>
      <c r="AH10" s="24">
        <f t="shared" ca="1" si="3"/>
        <v>0</v>
      </c>
      <c r="AI10" s="24">
        <f t="shared" ca="1" si="3"/>
        <v>0</v>
      </c>
      <c r="AJ10" s="24">
        <f t="shared" ca="1" si="3"/>
        <v>0</v>
      </c>
      <c r="AK10" s="24">
        <f t="shared" ca="1" si="3"/>
        <v>0</v>
      </c>
      <c r="AL10" s="20" t="str">
        <f>X8</f>
        <v>紹介</v>
      </c>
    </row>
    <row r="11" spans="1:38" ht="15.5" customHeight="1">
      <c r="A11" s="3"/>
      <c r="B11" s="3"/>
      <c r="C11" s="3"/>
      <c r="D11" s="3"/>
      <c r="E11" s="3"/>
      <c r="F11" s="3"/>
      <c r="G11" s="5"/>
      <c r="H11" s="5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X11" s="15" t="s">
        <v>30</v>
      </c>
      <c r="Z11" s="24">
        <f ca="1">SUMIF($C:I,"HP",I:I)</f>
        <v>0</v>
      </c>
      <c r="AA11" s="24">
        <f ca="1">SUMIF($C:J,"HP",J:J)</f>
        <v>0</v>
      </c>
      <c r="AB11" s="24">
        <f ca="1">SUMIF($C:K,"HP",K:K)</f>
        <v>0</v>
      </c>
      <c r="AC11" s="24">
        <f ca="1">SUMIF($C:L,"HP",L:L)</f>
        <v>0</v>
      </c>
      <c r="AD11" s="24">
        <f ca="1">SUMIF($C:M,"HP",M:M)</f>
        <v>0</v>
      </c>
      <c r="AE11" s="24">
        <f ca="1">SUMIF($C:N,"HP",N:N)</f>
        <v>0</v>
      </c>
      <c r="AF11" s="24">
        <f ca="1">SUMIF($C:O,"HP",O:O)</f>
        <v>0</v>
      </c>
      <c r="AG11" s="24">
        <f ca="1">SUMIF($C:P,"HP",P:P)</f>
        <v>0</v>
      </c>
      <c r="AH11" s="24">
        <f ca="1">SUMIF($C:Q,"HP",Q:Q)</f>
        <v>0</v>
      </c>
      <c r="AI11" s="24">
        <f ca="1">SUMIF($C:R,"HP",R:R)</f>
        <v>0</v>
      </c>
      <c r="AJ11" s="24">
        <f ca="1">SUMIF($C:S,"HP",S:S)</f>
        <v>0</v>
      </c>
      <c r="AK11" s="24">
        <f ca="1">SUMIF($C:T,"HP",T:T)</f>
        <v>0</v>
      </c>
    </row>
    <row r="12" spans="1:38" ht="15.5" customHeight="1">
      <c r="A12" s="3"/>
      <c r="B12" s="3"/>
      <c r="C12" s="3"/>
      <c r="D12" s="3"/>
      <c r="E12" s="3"/>
      <c r="F12" s="3"/>
      <c r="G12" s="5"/>
      <c r="H12" s="5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Z12" s="24">
        <f>COUNTIF(C:C,"HP")</f>
        <v>1</v>
      </c>
      <c r="AA12" s="20">
        <f>Z12</f>
        <v>1</v>
      </c>
      <c r="AB12" s="20">
        <f t="shared" ref="AB12:AK12" si="4">AA12</f>
        <v>1</v>
      </c>
      <c r="AC12" s="20">
        <f t="shared" si="4"/>
        <v>1</v>
      </c>
      <c r="AD12" s="20">
        <f t="shared" si="4"/>
        <v>1</v>
      </c>
      <c r="AE12" s="20">
        <f t="shared" si="4"/>
        <v>1</v>
      </c>
      <c r="AF12" s="20">
        <f t="shared" si="4"/>
        <v>1</v>
      </c>
      <c r="AG12" s="20">
        <f t="shared" si="4"/>
        <v>1</v>
      </c>
      <c r="AH12" s="20">
        <f t="shared" si="4"/>
        <v>1</v>
      </c>
      <c r="AI12" s="20">
        <f t="shared" si="4"/>
        <v>1</v>
      </c>
      <c r="AJ12" s="20">
        <f t="shared" si="4"/>
        <v>1</v>
      </c>
      <c r="AK12" s="20">
        <f t="shared" si="4"/>
        <v>1</v>
      </c>
    </row>
    <row r="13" spans="1:38" ht="15.5" customHeight="1">
      <c r="A13" s="3"/>
      <c r="B13" s="3"/>
      <c r="C13" s="3"/>
      <c r="D13" s="3"/>
      <c r="E13" s="3"/>
      <c r="F13" s="3"/>
      <c r="G13" s="5"/>
      <c r="H13" s="5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Z13" s="24">
        <f ca="1">Z11/Z12</f>
        <v>0</v>
      </c>
      <c r="AA13" s="24">
        <f t="shared" ref="AA13:AK13" ca="1" si="5">AA11/AA12</f>
        <v>0</v>
      </c>
      <c r="AB13" s="24">
        <f t="shared" ca="1" si="5"/>
        <v>0</v>
      </c>
      <c r="AC13" s="24">
        <f t="shared" ca="1" si="5"/>
        <v>0</v>
      </c>
      <c r="AD13" s="24">
        <f t="shared" ca="1" si="5"/>
        <v>0</v>
      </c>
      <c r="AE13" s="24">
        <f t="shared" ca="1" si="5"/>
        <v>0</v>
      </c>
      <c r="AF13" s="24">
        <f t="shared" ca="1" si="5"/>
        <v>0</v>
      </c>
      <c r="AG13" s="24">
        <f t="shared" ca="1" si="5"/>
        <v>0</v>
      </c>
      <c r="AH13" s="24">
        <f t="shared" ca="1" si="5"/>
        <v>0</v>
      </c>
      <c r="AI13" s="24">
        <f t="shared" ca="1" si="5"/>
        <v>0</v>
      </c>
      <c r="AJ13" s="24">
        <f t="shared" ca="1" si="5"/>
        <v>0</v>
      </c>
      <c r="AK13" s="24">
        <f t="shared" ca="1" si="5"/>
        <v>0</v>
      </c>
      <c r="AL13" s="20" t="str">
        <f>X11</f>
        <v>ＨＰ</v>
      </c>
    </row>
    <row r="14" spans="1:38" ht="15.5" customHeight="1">
      <c r="A14" s="3"/>
      <c r="B14" s="3"/>
      <c r="C14" s="3"/>
      <c r="D14" s="3"/>
      <c r="E14" s="3"/>
      <c r="F14" s="3"/>
      <c r="G14" s="5"/>
      <c r="H14" s="5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X14" s="15" t="s">
        <v>25</v>
      </c>
      <c r="Z14" s="24">
        <f ca="1">SUMIF($C:I,"エキテン",I:I)</f>
        <v>0</v>
      </c>
      <c r="AA14" s="24">
        <f ca="1">SUMIF($C:J,"エキテン",J:J)</f>
        <v>0</v>
      </c>
      <c r="AB14" s="24">
        <f ca="1">SUMIF($C:K,"エキテン",K:K)</f>
        <v>0</v>
      </c>
      <c r="AC14" s="24">
        <f ca="1">SUMIF($C:L,"エキテン",L:L)</f>
        <v>0</v>
      </c>
      <c r="AD14" s="24">
        <f ca="1">SUMIF($C:M,"エキテン",M:M)</f>
        <v>0</v>
      </c>
      <c r="AE14" s="24">
        <f ca="1">SUMIF($C:N,"エキテン",N:N)</f>
        <v>0</v>
      </c>
      <c r="AF14" s="24">
        <f ca="1">SUMIF($C:O,"エキテン",O:O)</f>
        <v>0</v>
      </c>
      <c r="AG14" s="24">
        <f ca="1">SUMIF($C:P,"エキテン",P:P)</f>
        <v>0</v>
      </c>
      <c r="AH14" s="24">
        <f ca="1">SUMIF($C:Q,"エキテン",Q:Q)</f>
        <v>0</v>
      </c>
      <c r="AI14" s="24">
        <f ca="1">SUMIF($C:R,"エキテン",R:R)</f>
        <v>0</v>
      </c>
      <c r="AJ14" s="24">
        <f ca="1">SUMIF($C:S,"エキテン",S:S)</f>
        <v>0</v>
      </c>
      <c r="AK14" s="24">
        <f ca="1">SUMIF($C:T,"エキテン",T:T)</f>
        <v>0</v>
      </c>
    </row>
    <row r="15" spans="1:38" ht="15.5" customHeight="1">
      <c r="A15" s="3"/>
      <c r="B15" s="3"/>
      <c r="C15" s="3"/>
      <c r="D15" s="3"/>
      <c r="E15" s="3"/>
      <c r="F15" s="3"/>
      <c r="G15" s="5"/>
      <c r="H15" s="5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Y15" s="16"/>
      <c r="Z15" s="24">
        <f>COUNTIF(C:C,"エキテン")</f>
        <v>1</v>
      </c>
      <c r="AA15" s="20">
        <f>Z15</f>
        <v>1</v>
      </c>
      <c r="AB15" s="20">
        <f t="shared" ref="AB15:AK15" si="6">AA15</f>
        <v>1</v>
      </c>
      <c r="AC15" s="20">
        <f t="shared" si="6"/>
        <v>1</v>
      </c>
      <c r="AD15" s="20">
        <f t="shared" si="6"/>
        <v>1</v>
      </c>
      <c r="AE15" s="20">
        <f t="shared" si="6"/>
        <v>1</v>
      </c>
      <c r="AF15" s="20">
        <f t="shared" si="6"/>
        <v>1</v>
      </c>
      <c r="AG15" s="20">
        <f t="shared" si="6"/>
        <v>1</v>
      </c>
      <c r="AH15" s="20">
        <f t="shared" si="6"/>
        <v>1</v>
      </c>
      <c r="AI15" s="20">
        <f t="shared" si="6"/>
        <v>1</v>
      </c>
      <c r="AJ15" s="20">
        <f t="shared" si="6"/>
        <v>1</v>
      </c>
      <c r="AK15" s="20">
        <f t="shared" si="6"/>
        <v>1</v>
      </c>
    </row>
    <row r="16" spans="1:38" ht="15.5" customHeight="1">
      <c r="A16" s="3"/>
      <c r="B16" s="3"/>
      <c r="C16" s="3"/>
      <c r="D16" s="3"/>
      <c r="E16" s="3"/>
      <c r="F16" s="3"/>
      <c r="G16" s="5"/>
      <c r="H16" s="5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Y16" s="16"/>
      <c r="Z16" s="24">
        <f ca="1">Z14/Z15</f>
        <v>0</v>
      </c>
      <c r="AA16" s="24">
        <f t="shared" ref="AA16:AK16" ca="1" si="7">AA14/AA15</f>
        <v>0</v>
      </c>
      <c r="AB16" s="24">
        <f t="shared" ca="1" si="7"/>
        <v>0</v>
      </c>
      <c r="AC16" s="24">
        <f t="shared" ca="1" si="7"/>
        <v>0</v>
      </c>
      <c r="AD16" s="24">
        <f t="shared" ca="1" si="7"/>
        <v>0</v>
      </c>
      <c r="AE16" s="24">
        <f t="shared" ca="1" si="7"/>
        <v>0</v>
      </c>
      <c r="AF16" s="24">
        <f t="shared" ca="1" si="7"/>
        <v>0</v>
      </c>
      <c r="AG16" s="24">
        <f t="shared" ca="1" si="7"/>
        <v>0</v>
      </c>
      <c r="AH16" s="24">
        <f t="shared" ca="1" si="7"/>
        <v>0</v>
      </c>
      <c r="AI16" s="24">
        <f t="shared" ca="1" si="7"/>
        <v>0</v>
      </c>
      <c r="AJ16" s="24">
        <f t="shared" ca="1" si="7"/>
        <v>0</v>
      </c>
      <c r="AK16" s="24">
        <f t="shared" ca="1" si="7"/>
        <v>0</v>
      </c>
      <c r="AL16" s="20" t="str">
        <f>X14</f>
        <v>エキテン</v>
      </c>
    </row>
    <row r="17" spans="1:38" ht="15.5" customHeight="1">
      <c r="A17" s="3"/>
      <c r="B17" s="3"/>
      <c r="C17" s="3"/>
      <c r="D17" s="3"/>
      <c r="E17" s="3"/>
      <c r="F17" s="3"/>
      <c r="G17" s="5"/>
      <c r="H17" s="5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X17" s="25" t="s">
        <v>27</v>
      </c>
      <c r="Z17" s="24">
        <f ca="1">SUMIF($C:I,"チラシ",I:I)</f>
        <v>0</v>
      </c>
      <c r="AA17" s="24">
        <f ca="1">SUMIF($C:J,"チラシ",J:J)</f>
        <v>0</v>
      </c>
      <c r="AB17" s="24">
        <f ca="1">SUMIF($C:K,"チラシ",K:K)</f>
        <v>0</v>
      </c>
      <c r="AC17" s="24">
        <f ca="1">SUMIF($C:L,"チラシ",L:L)</f>
        <v>0</v>
      </c>
      <c r="AD17" s="24">
        <f ca="1">SUMIF($C:M,"チラシ",M:M)</f>
        <v>0</v>
      </c>
      <c r="AE17" s="24">
        <f ca="1">SUMIF($C:N,"チラシ",N:N)</f>
        <v>0</v>
      </c>
      <c r="AF17" s="24">
        <f ca="1">SUMIF($C:O,"チラシ",O:O)</f>
        <v>0</v>
      </c>
      <c r="AG17" s="24">
        <f ca="1">SUMIF($C:P,"チラシ",P:P)</f>
        <v>0</v>
      </c>
      <c r="AH17" s="24">
        <f ca="1">SUMIF($C:Q,"チラシ",Q:Q)</f>
        <v>0</v>
      </c>
      <c r="AI17" s="24">
        <f ca="1">SUMIF($C:R,"チラシ",R:R)</f>
        <v>0</v>
      </c>
      <c r="AJ17" s="24">
        <f ca="1">SUMIF($C:S,"チラシ",S:S)</f>
        <v>0</v>
      </c>
      <c r="AK17" s="24">
        <f ca="1">SUMIF($C:T,"チラシ",T:T)</f>
        <v>0</v>
      </c>
    </row>
    <row r="18" spans="1:38" ht="15.5" customHeight="1">
      <c r="A18" s="4"/>
      <c r="B18" s="4"/>
      <c r="C18" s="3"/>
      <c r="D18" s="4"/>
      <c r="E18" s="4"/>
      <c r="F18" s="4"/>
      <c r="G18" s="6"/>
      <c r="H18" s="6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X18" s="26"/>
      <c r="Y18" s="18"/>
      <c r="Z18" s="24">
        <f>COUNTIF(C:C,"チラシ")</f>
        <v>1</v>
      </c>
      <c r="AA18" s="20">
        <f>Z18</f>
        <v>1</v>
      </c>
      <c r="AB18" s="20">
        <f t="shared" ref="AB18:AK18" si="8">AA18</f>
        <v>1</v>
      </c>
      <c r="AC18" s="20">
        <f t="shared" si="8"/>
        <v>1</v>
      </c>
      <c r="AD18" s="20">
        <f t="shared" si="8"/>
        <v>1</v>
      </c>
      <c r="AE18" s="20">
        <f t="shared" si="8"/>
        <v>1</v>
      </c>
      <c r="AF18" s="20">
        <f t="shared" si="8"/>
        <v>1</v>
      </c>
      <c r="AG18" s="20">
        <f t="shared" si="8"/>
        <v>1</v>
      </c>
      <c r="AH18" s="20">
        <f t="shared" si="8"/>
        <v>1</v>
      </c>
      <c r="AI18" s="20">
        <f t="shared" si="8"/>
        <v>1</v>
      </c>
      <c r="AJ18" s="20">
        <f t="shared" si="8"/>
        <v>1</v>
      </c>
      <c r="AK18" s="20">
        <f t="shared" si="8"/>
        <v>1</v>
      </c>
    </row>
    <row r="19" spans="1:38" ht="15.5" customHeight="1">
      <c r="A19" s="3"/>
      <c r="B19" s="3"/>
      <c r="C19" s="3"/>
      <c r="D19" s="4"/>
      <c r="E19" s="4"/>
      <c r="F19" s="4"/>
      <c r="G19" s="6"/>
      <c r="H19" s="5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X19" s="19"/>
      <c r="Y19" s="19"/>
      <c r="Z19" s="24">
        <f ca="1">Z17/Z18</f>
        <v>0</v>
      </c>
      <c r="AA19" s="24">
        <f t="shared" ref="AA19:AK19" ca="1" si="9">AA17/AA18</f>
        <v>0</v>
      </c>
      <c r="AB19" s="24">
        <f t="shared" ca="1" si="9"/>
        <v>0</v>
      </c>
      <c r="AC19" s="24">
        <f t="shared" ca="1" si="9"/>
        <v>0</v>
      </c>
      <c r="AD19" s="24">
        <f t="shared" ca="1" si="9"/>
        <v>0</v>
      </c>
      <c r="AE19" s="24">
        <f t="shared" ca="1" si="9"/>
        <v>0</v>
      </c>
      <c r="AF19" s="24">
        <f t="shared" ca="1" si="9"/>
        <v>0</v>
      </c>
      <c r="AG19" s="24">
        <f t="shared" ca="1" si="9"/>
        <v>0</v>
      </c>
      <c r="AH19" s="24">
        <f t="shared" ca="1" si="9"/>
        <v>0</v>
      </c>
      <c r="AI19" s="24">
        <f t="shared" ca="1" si="9"/>
        <v>0</v>
      </c>
      <c r="AJ19" s="24">
        <f t="shared" ca="1" si="9"/>
        <v>0</v>
      </c>
      <c r="AK19" s="24">
        <f t="shared" ca="1" si="9"/>
        <v>0</v>
      </c>
      <c r="AL19" s="20" t="str">
        <f>X17</f>
        <v>チラシ</v>
      </c>
    </row>
    <row r="20" spans="1:38" ht="15.5" customHeight="1">
      <c r="A20" s="3"/>
      <c r="B20" s="3"/>
      <c r="C20" s="3"/>
      <c r="D20" s="4"/>
      <c r="E20" s="4"/>
      <c r="F20" s="4"/>
      <c r="G20" s="6"/>
      <c r="H20" s="5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</row>
    <row r="21" spans="1:38" ht="15.5" customHeight="1">
      <c r="A21" s="3"/>
      <c r="B21" s="3"/>
      <c r="C21" s="3"/>
      <c r="D21" s="4"/>
      <c r="E21" s="4"/>
      <c r="F21" s="4"/>
      <c r="G21" s="6"/>
      <c r="H21" s="5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</row>
    <row r="22" spans="1:38" ht="15.5" customHeight="1">
      <c r="A22" s="3"/>
      <c r="B22" s="3"/>
      <c r="C22" s="3"/>
      <c r="D22" s="4"/>
      <c r="E22" s="4"/>
      <c r="F22" s="4"/>
      <c r="G22" s="6"/>
      <c r="H22" s="5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X22" s="26" t="s">
        <v>33</v>
      </c>
      <c r="Y22" s="18"/>
      <c r="Z22" s="20">
        <f ca="1">SUMIF($F:I,"幸田",I:I)</f>
        <v>0</v>
      </c>
      <c r="AA22" s="20">
        <f ca="1">SUMIF($F:J,"幸田",J:J)</f>
        <v>0</v>
      </c>
      <c r="AB22" s="20">
        <f ca="1">SUMIF($F:K,"幸田",K:K)</f>
        <v>0</v>
      </c>
      <c r="AC22" s="20">
        <f ca="1">SUMIF($F:L,"幸田",L:L)</f>
        <v>0</v>
      </c>
      <c r="AD22" s="20">
        <f ca="1">SUMIF($F:M,"幸田",M:M)</f>
        <v>0</v>
      </c>
      <c r="AE22" s="20">
        <f ca="1">SUMIF($F:N,"幸田",N:N)</f>
        <v>0</v>
      </c>
      <c r="AF22" s="20">
        <f ca="1">SUMIF($F:O,"幸田",O:O)</f>
        <v>0</v>
      </c>
      <c r="AG22" s="20">
        <f ca="1">SUMIF($F:P,"幸田",P:P)</f>
        <v>0</v>
      </c>
      <c r="AH22" s="20">
        <f ca="1">SUMIF($F:Q,"幸田",Q:Q)</f>
        <v>0</v>
      </c>
      <c r="AI22" s="20">
        <f ca="1">SUMIF($F:R,"幸田",R:R)</f>
        <v>0</v>
      </c>
      <c r="AJ22" s="20">
        <f ca="1">SUMIF($F:S,"幸田",S:S)</f>
        <v>0</v>
      </c>
      <c r="AK22" s="20">
        <f ca="1">SUMIF($F:T,"幸田",T:T)</f>
        <v>0</v>
      </c>
      <c r="AL22" s="26"/>
    </row>
    <row r="23" spans="1:38" ht="15.5" customHeight="1">
      <c r="A23" s="3"/>
      <c r="B23" s="3"/>
      <c r="C23" s="3"/>
      <c r="D23" s="4"/>
      <c r="E23" s="4"/>
      <c r="F23" s="4"/>
      <c r="G23" s="6"/>
      <c r="H23" s="5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X23" s="26"/>
      <c r="Y23" s="18"/>
      <c r="Z23" s="24">
        <f>COUNTIF(F:F,"幸田")</f>
        <v>1</v>
      </c>
      <c r="AA23" s="20">
        <f>Z23</f>
        <v>1</v>
      </c>
      <c r="AB23" s="20">
        <f t="shared" ref="AB23:AK23" si="10">AA23</f>
        <v>1</v>
      </c>
      <c r="AC23" s="20">
        <f t="shared" si="10"/>
        <v>1</v>
      </c>
      <c r="AD23" s="20">
        <f t="shared" si="10"/>
        <v>1</v>
      </c>
      <c r="AE23" s="20">
        <f t="shared" si="10"/>
        <v>1</v>
      </c>
      <c r="AF23" s="20">
        <f t="shared" si="10"/>
        <v>1</v>
      </c>
      <c r="AG23" s="20">
        <f t="shared" si="10"/>
        <v>1</v>
      </c>
      <c r="AH23" s="20">
        <f t="shared" si="10"/>
        <v>1</v>
      </c>
      <c r="AI23" s="20">
        <f t="shared" si="10"/>
        <v>1</v>
      </c>
      <c r="AJ23" s="20">
        <f t="shared" si="10"/>
        <v>1</v>
      </c>
      <c r="AK23" s="20">
        <f t="shared" si="10"/>
        <v>1</v>
      </c>
      <c r="AL23" s="26"/>
    </row>
    <row r="24" spans="1:38" ht="15.5" customHeight="1">
      <c r="A24" s="3"/>
      <c r="B24" s="3"/>
      <c r="C24" s="3"/>
      <c r="D24" s="4"/>
      <c r="E24" s="4"/>
      <c r="F24" s="4"/>
      <c r="G24" s="6"/>
      <c r="H24" s="5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X24" s="26"/>
      <c r="Y24" s="26"/>
      <c r="Z24" s="24">
        <f ca="1">Z22/Z23</f>
        <v>0</v>
      </c>
      <c r="AA24" s="24">
        <f t="shared" ref="AA24:AK24" ca="1" si="11">AA22/AA23</f>
        <v>0</v>
      </c>
      <c r="AB24" s="24">
        <f t="shared" ca="1" si="11"/>
        <v>0</v>
      </c>
      <c r="AC24" s="24">
        <f t="shared" ca="1" si="11"/>
        <v>0</v>
      </c>
      <c r="AD24" s="24">
        <f t="shared" ca="1" si="11"/>
        <v>0</v>
      </c>
      <c r="AE24" s="24">
        <f t="shared" ca="1" si="11"/>
        <v>0</v>
      </c>
      <c r="AF24" s="24">
        <f t="shared" ca="1" si="11"/>
        <v>0</v>
      </c>
      <c r="AG24" s="24">
        <f t="shared" ca="1" si="11"/>
        <v>0</v>
      </c>
      <c r="AH24" s="24">
        <f t="shared" ca="1" si="11"/>
        <v>0</v>
      </c>
      <c r="AI24" s="24">
        <f t="shared" ca="1" si="11"/>
        <v>0</v>
      </c>
      <c r="AJ24" s="24">
        <f t="shared" ca="1" si="11"/>
        <v>0</v>
      </c>
      <c r="AK24" s="24">
        <f t="shared" ca="1" si="11"/>
        <v>0</v>
      </c>
      <c r="AL24" s="20" t="str">
        <f>X22</f>
        <v>幸田</v>
      </c>
    </row>
    <row r="25" spans="1:38" ht="15.5" customHeight="1">
      <c r="A25" s="3"/>
      <c r="B25" s="3"/>
      <c r="C25" s="3"/>
      <c r="D25" s="4"/>
      <c r="E25" s="4"/>
      <c r="F25" s="4"/>
      <c r="G25" s="6"/>
      <c r="H25" s="5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X25" s="26" t="s">
        <v>28</v>
      </c>
      <c r="Y25" s="26"/>
      <c r="Z25" s="20">
        <f ca="1">SUMIF($F:I,"土呂",I:I)</f>
        <v>0</v>
      </c>
      <c r="AA25" s="20">
        <f ca="1">SUMIF($F:J,"土呂",J:J)</f>
        <v>0</v>
      </c>
      <c r="AB25" s="20">
        <f ca="1">SUMIF($F:K,"土呂",K:K)</f>
        <v>0</v>
      </c>
      <c r="AC25" s="20">
        <f ca="1">SUMIF($F:L,"土呂",L:L)</f>
        <v>0</v>
      </c>
      <c r="AD25" s="20">
        <f ca="1">SUMIF($F:M,"土呂",M:M)</f>
        <v>0</v>
      </c>
      <c r="AE25" s="20">
        <f ca="1">SUMIF($F:N,"土呂",N:N)</f>
        <v>0</v>
      </c>
      <c r="AF25" s="20">
        <f ca="1">SUMIF($F:O,"土呂",O:O)</f>
        <v>0</v>
      </c>
      <c r="AG25" s="20">
        <f ca="1">SUMIF($F:P,"土呂",P:P)</f>
        <v>0</v>
      </c>
      <c r="AH25" s="20">
        <f ca="1">SUMIF($F:Q,"土呂",Q:Q)</f>
        <v>0</v>
      </c>
      <c r="AI25" s="20">
        <f ca="1">SUMIF($F:R,"土呂",R:R)</f>
        <v>0</v>
      </c>
      <c r="AJ25" s="20">
        <f ca="1">SUMIF($F:S,"土呂",S:S)</f>
        <v>0</v>
      </c>
      <c r="AK25" s="20">
        <f ca="1">SUMIF($F:T,"土呂",T:T)</f>
        <v>0</v>
      </c>
      <c r="AL25" s="26"/>
    </row>
    <row r="26" spans="1:38" ht="15.5" customHeight="1">
      <c r="A26" s="3"/>
      <c r="B26" s="3"/>
      <c r="C26" s="3"/>
      <c r="D26" s="4"/>
      <c r="E26" s="4"/>
      <c r="F26" s="4"/>
      <c r="G26" s="6"/>
      <c r="H26" s="5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X26" s="26"/>
      <c r="Y26" s="26"/>
      <c r="Z26" s="24">
        <f>COUNTIF(F:F,"土呂")</f>
        <v>0</v>
      </c>
      <c r="AA26" s="20">
        <f>Z26</f>
        <v>0</v>
      </c>
      <c r="AB26" s="20">
        <f t="shared" ref="AB26:AK26" si="12">AA26</f>
        <v>0</v>
      </c>
      <c r="AC26" s="20">
        <f t="shared" si="12"/>
        <v>0</v>
      </c>
      <c r="AD26" s="20">
        <f t="shared" si="12"/>
        <v>0</v>
      </c>
      <c r="AE26" s="20">
        <f t="shared" si="12"/>
        <v>0</v>
      </c>
      <c r="AF26" s="20">
        <f t="shared" si="12"/>
        <v>0</v>
      </c>
      <c r="AG26" s="20">
        <f t="shared" si="12"/>
        <v>0</v>
      </c>
      <c r="AH26" s="20">
        <f t="shared" si="12"/>
        <v>0</v>
      </c>
      <c r="AI26" s="20">
        <f t="shared" si="12"/>
        <v>0</v>
      </c>
      <c r="AJ26" s="20">
        <f t="shared" si="12"/>
        <v>0</v>
      </c>
      <c r="AK26" s="20">
        <f t="shared" si="12"/>
        <v>0</v>
      </c>
      <c r="AL26" s="26"/>
    </row>
    <row r="27" spans="1:38" ht="15.5" customHeight="1">
      <c r="A27" s="3"/>
      <c r="B27" s="3"/>
      <c r="C27" s="3"/>
      <c r="D27" s="4"/>
      <c r="E27" s="4"/>
      <c r="F27" s="4"/>
      <c r="G27" s="6"/>
      <c r="H27" s="5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X27" s="26"/>
      <c r="Y27" s="26"/>
      <c r="Z27" s="24" t="e">
        <f ca="1">Z25/Z26</f>
        <v>#DIV/0!</v>
      </c>
      <c r="AA27" s="24" t="e">
        <f t="shared" ref="AA27:AK27" ca="1" si="13">AA25/AA26</f>
        <v>#DIV/0!</v>
      </c>
      <c r="AB27" s="24" t="e">
        <f t="shared" ca="1" si="13"/>
        <v>#DIV/0!</v>
      </c>
      <c r="AC27" s="24" t="e">
        <f t="shared" ca="1" si="13"/>
        <v>#DIV/0!</v>
      </c>
      <c r="AD27" s="24" t="e">
        <f t="shared" ca="1" si="13"/>
        <v>#DIV/0!</v>
      </c>
      <c r="AE27" s="24" t="e">
        <f t="shared" ca="1" si="13"/>
        <v>#DIV/0!</v>
      </c>
      <c r="AF27" s="24" t="e">
        <f t="shared" ca="1" si="13"/>
        <v>#DIV/0!</v>
      </c>
      <c r="AG27" s="24" t="e">
        <f t="shared" ca="1" si="13"/>
        <v>#DIV/0!</v>
      </c>
      <c r="AH27" s="24" t="e">
        <f t="shared" ca="1" si="13"/>
        <v>#DIV/0!</v>
      </c>
      <c r="AI27" s="24" t="e">
        <f t="shared" ca="1" si="13"/>
        <v>#DIV/0!</v>
      </c>
      <c r="AJ27" s="24" t="e">
        <f t="shared" ca="1" si="13"/>
        <v>#DIV/0!</v>
      </c>
      <c r="AK27" s="24" t="e">
        <f t="shared" ca="1" si="13"/>
        <v>#DIV/0!</v>
      </c>
      <c r="AL27" s="20" t="str">
        <f>X25</f>
        <v>土呂</v>
      </c>
    </row>
    <row r="28" spans="1:38" ht="15.5" customHeight="1">
      <c r="A28" s="3"/>
      <c r="B28" s="3"/>
      <c r="C28" s="3"/>
      <c r="D28" s="3"/>
      <c r="E28" s="3"/>
      <c r="F28" s="3"/>
      <c r="G28" s="5"/>
      <c r="H28" s="5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X28" s="26" t="s">
        <v>37</v>
      </c>
      <c r="Y28" s="18"/>
      <c r="Z28" s="20">
        <f ca="1">SUMIF($F:I,"美合南部",I:I)</f>
        <v>0</v>
      </c>
      <c r="AA28" s="20">
        <f ca="1">SUMIF($F:J,"美合南部",J:J)</f>
        <v>0</v>
      </c>
      <c r="AB28" s="20">
        <f ca="1">SUMIF($F:K,"美合南部",K:K)</f>
        <v>0</v>
      </c>
      <c r="AC28" s="20">
        <f ca="1">SUMIF($F:L,"美合南部",L:L)</f>
        <v>0</v>
      </c>
      <c r="AD28" s="20">
        <f ca="1">SUMIF($F:M,"美合南部",M:M)</f>
        <v>0</v>
      </c>
      <c r="AE28" s="20">
        <f ca="1">SUMIF($F:N,"美合南部",N:N)</f>
        <v>0</v>
      </c>
      <c r="AF28" s="20">
        <f ca="1">SUMIF($F:O,"美合南部",O:O)</f>
        <v>0</v>
      </c>
      <c r="AG28" s="20">
        <f ca="1">SUMIF($F:P,"美合南部",P:P)</f>
        <v>0</v>
      </c>
      <c r="AH28" s="20">
        <f ca="1">SUMIF($F:Q,"美合南部",Q:Q)</f>
        <v>0</v>
      </c>
      <c r="AI28" s="20">
        <f ca="1">SUMIF($F:R,"美合南部",R:R)</f>
        <v>0</v>
      </c>
      <c r="AJ28" s="20">
        <f ca="1">SUMIF($F:S,"美合南部",S:S)</f>
        <v>0</v>
      </c>
      <c r="AK28" s="20">
        <f ca="1">SUMIF($F:T,"美合南部",T:T)</f>
        <v>0</v>
      </c>
      <c r="AL28" s="26"/>
    </row>
    <row r="29" spans="1:38" ht="15.5" customHeight="1">
      <c r="A29" s="3"/>
      <c r="B29" s="3"/>
      <c r="C29" s="3"/>
      <c r="D29" s="3"/>
      <c r="E29" s="3"/>
      <c r="F29" s="3"/>
      <c r="G29" s="5"/>
      <c r="H29" s="5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X29" s="26"/>
      <c r="Y29" s="18"/>
      <c r="Z29" s="24">
        <f>COUNTIF(F:F,"美合南部")</f>
        <v>0</v>
      </c>
      <c r="AA29" s="20">
        <f>Z29</f>
        <v>0</v>
      </c>
      <c r="AB29" s="20">
        <f t="shared" ref="AB29:AK29" si="14">AA29</f>
        <v>0</v>
      </c>
      <c r="AC29" s="20">
        <f t="shared" si="14"/>
        <v>0</v>
      </c>
      <c r="AD29" s="20">
        <f t="shared" si="14"/>
        <v>0</v>
      </c>
      <c r="AE29" s="20">
        <f t="shared" si="14"/>
        <v>0</v>
      </c>
      <c r="AF29" s="20">
        <f t="shared" si="14"/>
        <v>0</v>
      </c>
      <c r="AG29" s="20">
        <f t="shared" si="14"/>
        <v>0</v>
      </c>
      <c r="AH29" s="20">
        <f t="shared" si="14"/>
        <v>0</v>
      </c>
      <c r="AI29" s="20">
        <f t="shared" si="14"/>
        <v>0</v>
      </c>
      <c r="AJ29" s="20">
        <f t="shared" si="14"/>
        <v>0</v>
      </c>
      <c r="AK29" s="20">
        <f t="shared" si="14"/>
        <v>0</v>
      </c>
      <c r="AL29" s="26"/>
    </row>
    <row r="30" spans="1:38" ht="15.5" customHeight="1">
      <c r="A30" s="3"/>
      <c r="B30" s="3"/>
      <c r="C30" s="3"/>
      <c r="D30" s="3"/>
      <c r="E30" s="3"/>
      <c r="F30" s="3"/>
      <c r="G30" s="5"/>
      <c r="H30" s="5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X30" s="26"/>
      <c r="Y30" s="26"/>
      <c r="Z30" s="24" t="e">
        <f ca="1">Z28/Z29</f>
        <v>#DIV/0!</v>
      </c>
      <c r="AA30" s="24" t="e">
        <f t="shared" ref="AA30:AK30" ca="1" si="15">AA28/AA29</f>
        <v>#DIV/0!</v>
      </c>
      <c r="AB30" s="24" t="e">
        <f t="shared" ca="1" si="15"/>
        <v>#DIV/0!</v>
      </c>
      <c r="AC30" s="24" t="e">
        <f t="shared" ca="1" si="15"/>
        <v>#DIV/0!</v>
      </c>
      <c r="AD30" s="24" t="e">
        <f t="shared" ca="1" si="15"/>
        <v>#DIV/0!</v>
      </c>
      <c r="AE30" s="24" t="e">
        <f t="shared" ca="1" si="15"/>
        <v>#DIV/0!</v>
      </c>
      <c r="AF30" s="24" t="e">
        <f t="shared" ca="1" si="15"/>
        <v>#DIV/0!</v>
      </c>
      <c r="AG30" s="24" t="e">
        <f t="shared" ca="1" si="15"/>
        <v>#DIV/0!</v>
      </c>
      <c r="AH30" s="24" t="e">
        <f t="shared" ca="1" si="15"/>
        <v>#DIV/0!</v>
      </c>
      <c r="AI30" s="24" t="e">
        <f t="shared" ca="1" si="15"/>
        <v>#DIV/0!</v>
      </c>
      <c r="AJ30" s="24" t="e">
        <f t="shared" ca="1" si="15"/>
        <v>#DIV/0!</v>
      </c>
      <c r="AK30" s="24" t="e">
        <f t="shared" ca="1" si="15"/>
        <v>#DIV/0!</v>
      </c>
      <c r="AL30" s="20" t="str">
        <f>X28</f>
        <v>美合南部</v>
      </c>
    </row>
    <row r="31" spans="1:38" ht="15.5" customHeight="1">
      <c r="A31" s="3"/>
      <c r="B31" s="3"/>
      <c r="C31" s="3"/>
      <c r="D31" s="3"/>
      <c r="E31" s="3"/>
      <c r="F31" s="3"/>
      <c r="G31" s="5"/>
      <c r="H31" s="5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X31" s="26" t="s">
        <v>40</v>
      </c>
      <c r="Y31" s="26"/>
      <c r="Z31" s="20">
        <f ca="1">SUMIF($F:I,"矢作",I:I)</f>
        <v>0</v>
      </c>
      <c r="AA31" s="20">
        <f ca="1">SUMIF($F:J,"矢作",J:J)</f>
        <v>0</v>
      </c>
      <c r="AB31" s="20">
        <f ca="1">SUMIF($F:K,"矢作",K:K)</f>
        <v>0</v>
      </c>
      <c r="AC31" s="20">
        <f ca="1">SUMIF($F:L,"矢作",L:L)</f>
        <v>0</v>
      </c>
      <c r="AD31" s="20">
        <f ca="1">SUMIF($F:M,"矢作",M:M)</f>
        <v>0</v>
      </c>
      <c r="AE31" s="20">
        <f ca="1">SUMIF($F:N,"矢作",N:N)</f>
        <v>0</v>
      </c>
      <c r="AF31" s="20">
        <f ca="1">SUMIF($F:O,"矢作",O:O)</f>
        <v>0</v>
      </c>
      <c r="AG31" s="20">
        <f ca="1">SUMIF($F:P,"矢作",P:P)</f>
        <v>0</v>
      </c>
      <c r="AH31" s="20">
        <f ca="1">SUMIF($F:Q,"矢作",Q:Q)</f>
        <v>0</v>
      </c>
      <c r="AI31" s="20">
        <f ca="1">SUMIF($F:R,"矢作",R:R)</f>
        <v>0</v>
      </c>
      <c r="AJ31" s="20">
        <f ca="1">SUMIF($F:S,"矢作",S:S)</f>
        <v>0</v>
      </c>
      <c r="AK31" s="20">
        <f ca="1">SUMIF($F:T,"矢作",T:T)</f>
        <v>0</v>
      </c>
      <c r="AL31" s="26"/>
    </row>
    <row r="32" spans="1:38" ht="15.5" customHeight="1">
      <c r="A32" s="3"/>
      <c r="B32" s="3"/>
      <c r="C32" s="3"/>
      <c r="D32" s="3"/>
      <c r="E32" s="3"/>
      <c r="F32" s="3"/>
      <c r="G32" s="5"/>
      <c r="H32" s="5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X32" s="26"/>
      <c r="Y32" s="26"/>
      <c r="Z32" s="24">
        <f>COUNTIF(F:F,"矢作")</f>
        <v>0</v>
      </c>
      <c r="AA32" s="20">
        <f>Z32</f>
        <v>0</v>
      </c>
      <c r="AB32" s="20">
        <f t="shared" ref="AB32:AK32" si="16">AA32</f>
        <v>0</v>
      </c>
      <c r="AC32" s="20">
        <f t="shared" si="16"/>
        <v>0</v>
      </c>
      <c r="AD32" s="20">
        <f t="shared" si="16"/>
        <v>0</v>
      </c>
      <c r="AE32" s="20">
        <f t="shared" si="16"/>
        <v>0</v>
      </c>
      <c r="AF32" s="20">
        <f t="shared" si="16"/>
        <v>0</v>
      </c>
      <c r="AG32" s="20">
        <f t="shared" si="16"/>
        <v>0</v>
      </c>
      <c r="AH32" s="20">
        <f t="shared" si="16"/>
        <v>0</v>
      </c>
      <c r="AI32" s="20">
        <f t="shared" si="16"/>
        <v>0</v>
      </c>
      <c r="AJ32" s="20">
        <f t="shared" si="16"/>
        <v>0</v>
      </c>
      <c r="AK32" s="20">
        <f t="shared" si="16"/>
        <v>0</v>
      </c>
      <c r="AL32" s="26"/>
    </row>
    <row r="33" spans="1:38" ht="15.5" customHeight="1">
      <c r="A33" s="3"/>
      <c r="B33" s="3"/>
      <c r="C33" s="3"/>
      <c r="D33" s="3"/>
      <c r="E33" s="3"/>
      <c r="F33" s="3"/>
      <c r="G33" s="5"/>
      <c r="H33" s="5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X33" s="26"/>
      <c r="Y33" s="26"/>
      <c r="Z33" s="24" t="e">
        <f ca="1">Z31/Z32</f>
        <v>#DIV/0!</v>
      </c>
      <c r="AA33" s="24" t="e">
        <f t="shared" ref="AA33:AK33" ca="1" si="17">AA31/AA32</f>
        <v>#DIV/0!</v>
      </c>
      <c r="AB33" s="24" t="e">
        <f t="shared" ca="1" si="17"/>
        <v>#DIV/0!</v>
      </c>
      <c r="AC33" s="24" t="e">
        <f t="shared" ca="1" si="17"/>
        <v>#DIV/0!</v>
      </c>
      <c r="AD33" s="24" t="e">
        <f t="shared" ca="1" si="17"/>
        <v>#DIV/0!</v>
      </c>
      <c r="AE33" s="24" t="e">
        <f t="shared" ca="1" si="17"/>
        <v>#DIV/0!</v>
      </c>
      <c r="AF33" s="24" t="e">
        <f t="shared" ca="1" si="17"/>
        <v>#DIV/0!</v>
      </c>
      <c r="AG33" s="24" t="e">
        <f t="shared" ca="1" si="17"/>
        <v>#DIV/0!</v>
      </c>
      <c r="AH33" s="24" t="e">
        <f t="shared" ca="1" si="17"/>
        <v>#DIV/0!</v>
      </c>
      <c r="AI33" s="24" t="e">
        <f t="shared" ca="1" si="17"/>
        <v>#DIV/0!</v>
      </c>
      <c r="AJ33" s="24" t="e">
        <f t="shared" ca="1" si="17"/>
        <v>#DIV/0!</v>
      </c>
      <c r="AK33" s="24" t="e">
        <f t="shared" ca="1" si="17"/>
        <v>#DIV/0!</v>
      </c>
      <c r="AL33" s="20" t="str">
        <f>X31</f>
        <v>矢作</v>
      </c>
    </row>
    <row r="34" spans="1:38" ht="15.5" customHeight="1">
      <c r="A34" s="3"/>
      <c r="B34" s="3"/>
      <c r="C34" s="3"/>
      <c r="D34" s="3"/>
      <c r="E34" s="3"/>
      <c r="F34" s="3"/>
      <c r="G34" s="5"/>
      <c r="H34" s="5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X34" s="26" t="s">
        <v>34</v>
      </c>
      <c r="Y34" s="26"/>
      <c r="Z34" s="20">
        <f ca="1">SUMIF($F:I,"戸崎",I:I)</f>
        <v>0</v>
      </c>
      <c r="AA34" s="20">
        <f ca="1">SUMIF($F:J,"戸崎",J:J)</f>
        <v>0</v>
      </c>
      <c r="AB34" s="20">
        <f ca="1">SUMIF($F:K,"戸崎",K:K)</f>
        <v>0</v>
      </c>
      <c r="AC34" s="20">
        <f ca="1">SUMIF($F:L,"戸崎",L:L)</f>
        <v>0</v>
      </c>
      <c r="AD34" s="20">
        <f ca="1">SUMIF($F:M,"戸崎",M:M)</f>
        <v>0</v>
      </c>
      <c r="AE34" s="20">
        <f ca="1">SUMIF($F:N,"戸崎",N:N)</f>
        <v>0</v>
      </c>
      <c r="AF34" s="20">
        <f ca="1">SUMIF($F:O,"戸崎",O:O)</f>
        <v>0</v>
      </c>
      <c r="AG34" s="20">
        <f ca="1">SUMIF($F:P,"戸崎",P:P)</f>
        <v>0</v>
      </c>
      <c r="AH34" s="20">
        <f ca="1">SUMIF($F:Q,"戸崎",Q:Q)</f>
        <v>0</v>
      </c>
      <c r="AI34" s="20">
        <f ca="1">SUMIF($F:R,"戸崎",R:R)</f>
        <v>0</v>
      </c>
      <c r="AJ34" s="20">
        <f ca="1">SUMIF($F:S,"戸崎",S:S)</f>
        <v>0</v>
      </c>
      <c r="AK34" s="20">
        <f ca="1">SUMIF($F:T,"戸崎",T:T)</f>
        <v>0</v>
      </c>
      <c r="AL34" s="26"/>
    </row>
    <row r="35" spans="1:38" ht="15.5" customHeight="1">
      <c r="A35" s="3"/>
      <c r="B35" s="3"/>
      <c r="C35" s="3"/>
      <c r="D35" s="3"/>
      <c r="E35" s="3"/>
      <c r="F35" s="3"/>
      <c r="G35" s="5"/>
      <c r="H35" s="5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X35" s="26"/>
      <c r="Y35" s="26"/>
      <c r="Z35" s="24">
        <f>COUNTIF(F:F,"戸崎")</f>
        <v>1</v>
      </c>
      <c r="AA35" s="20">
        <f>Z35</f>
        <v>1</v>
      </c>
      <c r="AB35" s="20">
        <f t="shared" ref="AB35:AK35" si="18">AA35</f>
        <v>1</v>
      </c>
      <c r="AC35" s="20">
        <f t="shared" si="18"/>
        <v>1</v>
      </c>
      <c r="AD35" s="20">
        <f t="shared" si="18"/>
        <v>1</v>
      </c>
      <c r="AE35" s="20">
        <f t="shared" si="18"/>
        <v>1</v>
      </c>
      <c r="AF35" s="20">
        <f t="shared" si="18"/>
        <v>1</v>
      </c>
      <c r="AG35" s="20">
        <f t="shared" si="18"/>
        <v>1</v>
      </c>
      <c r="AH35" s="20">
        <f t="shared" si="18"/>
        <v>1</v>
      </c>
      <c r="AI35" s="20">
        <f t="shared" si="18"/>
        <v>1</v>
      </c>
      <c r="AJ35" s="20">
        <f t="shared" si="18"/>
        <v>1</v>
      </c>
      <c r="AK35" s="20">
        <f t="shared" si="18"/>
        <v>1</v>
      </c>
      <c r="AL35" s="26"/>
    </row>
    <row r="36" spans="1:38" ht="15.5" customHeight="1">
      <c r="A36" s="3"/>
      <c r="B36" s="3"/>
      <c r="C36" s="3"/>
      <c r="D36" s="3"/>
      <c r="E36" s="3"/>
      <c r="F36" s="3"/>
      <c r="G36" s="5"/>
      <c r="H36" s="5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X36" s="26"/>
      <c r="Y36" s="26"/>
      <c r="Z36" s="24">
        <f ca="1">Z34/Z35</f>
        <v>0</v>
      </c>
      <c r="AA36" s="24">
        <f t="shared" ref="AA36:AK36" ca="1" si="19">AA34/AA35</f>
        <v>0</v>
      </c>
      <c r="AB36" s="24">
        <f t="shared" ca="1" si="19"/>
        <v>0</v>
      </c>
      <c r="AC36" s="24">
        <f t="shared" ca="1" si="19"/>
        <v>0</v>
      </c>
      <c r="AD36" s="24">
        <f t="shared" ca="1" si="19"/>
        <v>0</v>
      </c>
      <c r="AE36" s="24">
        <f t="shared" ca="1" si="19"/>
        <v>0</v>
      </c>
      <c r="AF36" s="24">
        <f t="shared" ca="1" si="19"/>
        <v>0</v>
      </c>
      <c r="AG36" s="24">
        <f t="shared" ca="1" si="19"/>
        <v>0</v>
      </c>
      <c r="AH36" s="24">
        <f t="shared" ca="1" si="19"/>
        <v>0</v>
      </c>
      <c r="AI36" s="24">
        <f t="shared" ca="1" si="19"/>
        <v>0</v>
      </c>
      <c r="AJ36" s="24">
        <f t="shared" ca="1" si="19"/>
        <v>0</v>
      </c>
      <c r="AK36" s="24">
        <f t="shared" ca="1" si="19"/>
        <v>0</v>
      </c>
      <c r="AL36" s="20" t="str">
        <f>X34</f>
        <v>戸崎</v>
      </c>
    </row>
    <row r="37" spans="1:38" ht="15.5" customHeight="1">
      <c r="A37" s="3"/>
      <c r="B37" s="3"/>
      <c r="C37" s="3"/>
      <c r="D37" s="3"/>
      <c r="E37" s="3"/>
      <c r="F37" s="3"/>
      <c r="G37" s="5"/>
      <c r="H37" s="5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X37" s="26" t="s">
        <v>22</v>
      </c>
      <c r="Y37" s="26"/>
      <c r="Z37" s="20">
        <f ca="1">SUMIF($F:I,"羽根",I:I)</f>
        <v>0</v>
      </c>
      <c r="AA37" s="20">
        <f ca="1">SUMIF($F:J,"羽根",J:J)</f>
        <v>0</v>
      </c>
      <c r="AB37" s="20">
        <f ca="1">SUMIF($F:K,"羽根",K:K)</f>
        <v>0</v>
      </c>
      <c r="AC37" s="20">
        <f ca="1">SUMIF($F:L,"羽根",L:L)</f>
        <v>0</v>
      </c>
      <c r="AD37" s="20">
        <f ca="1">SUMIF($F:M,"羽根",M:M)</f>
        <v>0</v>
      </c>
      <c r="AE37" s="20">
        <f ca="1">SUMIF($F:N,"羽根",N:N)</f>
        <v>0</v>
      </c>
      <c r="AF37" s="20">
        <f ca="1">SUMIF($F:O,"羽根",O:O)</f>
        <v>0</v>
      </c>
      <c r="AG37" s="20">
        <f ca="1">SUMIF($F:P,"羽根",P:P)</f>
        <v>0</v>
      </c>
      <c r="AH37" s="20">
        <f ca="1">SUMIF($F:Q,"羽根",Q:Q)</f>
        <v>0</v>
      </c>
      <c r="AI37" s="20">
        <f ca="1">SUMIF($F:R,"羽根",R:R)</f>
        <v>0</v>
      </c>
      <c r="AJ37" s="20">
        <f ca="1">SUMIF($F:S,"羽根",S:S)</f>
        <v>0</v>
      </c>
      <c r="AK37" s="20">
        <f ca="1">SUMIF($F:T,"羽根",T:T)</f>
        <v>0</v>
      </c>
      <c r="AL37" s="26"/>
    </row>
    <row r="38" spans="1:38" ht="15.5" customHeight="1">
      <c r="A38" s="3"/>
      <c r="B38" s="3"/>
      <c r="C38" s="1"/>
      <c r="D38" s="1"/>
      <c r="E38" s="1"/>
      <c r="F38" s="1"/>
      <c r="G38" s="5"/>
      <c r="H38" s="5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X38" s="26"/>
      <c r="Y38" s="26"/>
      <c r="Z38" s="24">
        <f>COUNTIF(F:F,"羽根")</f>
        <v>1</v>
      </c>
      <c r="AA38" s="20">
        <f>Z38</f>
        <v>1</v>
      </c>
      <c r="AB38" s="20">
        <f t="shared" ref="AB38:AK38" si="20">AA38</f>
        <v>1</v>
      </c>
      <c r="AC38" s="20">
        <f t="shared" si="20"/>
        <v>1</v>
      </c>
      <c r="AD38" s="20">
        <f t="shared" si="20"/>
        <v>1</v>
      </c>
      <c r="AE38" s="20">
        <f t="shared" si="20"/>
        <v>1</v>
      </c>
      <c r="AF38" s="20">
        <f t="shared" si="20"/>
        <v>1</v>
      </c>
      <c r="AG38" s="20">
        <f t="shared" si="20"/>
        <v>1</v>
      </c>
      <c r="AH38" s="20">
        <f t="shared" si="20"/>
        <v>1</v>
      </c>
      <c r="AI38" s="20">
        <f t="shared" si="20"/>
        <v>1</v>
      </c>
      <c r="AJ38" s="20">
        <f t="shared" si="20"/>
        <v>1</v>
      </c>
      <c r="AK38" s="20">
        <f t="shared" si="20"/>
        <v>1</v>
      </c>
      <c r="AL38" s="26"/>
    </row>
    <row r="39" spans="1:38" ht="15.5" customHeight="1">
      <c r="A39" s="3"/>
      <c r="B39" s="3"/>
      <c r="C39" s="3"/>
      <c r="D39" s="3"/>
      <c r="E39" s="3"/>
      <c r="F39" s="3"/>
      <c r="G39" s="5"/>
      <c r="H39" s="5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X39" s="26"/>
      <c r="Y39" s="26"/>
      <c r="Z39" s="24">
        <f ca="1">Z37/Z38</f>
        <v>0</v>
      </c>
      <c r="AA39" s="24">
        <f t="shared" ref="AA39:AK39" ca="1" si="21">AA37/AA38</f>
        <v>0</v>
      </c>
      <c r="AB39" s="24">
        <f t="shared" ca="1" si="21"/>
        <v>0</v>
      </c>
      <c r="AC39" s="24">
        <f t="shared" ca="1" si="21"/>
        <v>0</v>
      </c>
      <c r="AD39" s="24">
        <f t="shared" ca="1" si="21"/>
        <v>0</v>
      </c>
      <c r="AE39" s="24">
        <f t="shared" ca="1" si="21"/>
        <v>0</v>
      </c>
      <c r="AF39" s="24">
        <f t="shared" ca="1" si="21"/>
        <v>0</v>
      </c>
      <c r="AG39" s="24">
        <f t="shared" ca="1" si="21"/>
        <v>0</v>
      </c>
      <c r="AH39" s="24">
        <f t="shared" ca="1" si="21"/>
        <v>0</v>
      </c>
      <c r="AI39" s="24">
        <f t="shared" ca="1" si="21"/>
        <v>0</v>
      </c>
      <c r="AJ39" s="24">
        <f t="shared" ca="1" si="21"/>
        <v>0</v>
      </c>
      <c r="AK39" s="24">
        <f t="shared" ca="1" si="21"/>
        <v>0</v>
      </c>
      <c r="AL39" s="20" t="str">
        <f>X37</f>
        <v>羽根</v>
      </c>
    </row>
    <row r="40" spans="1:38" ht="15.5" customHeight="1">
      <c r="A40" s="3"/>
      <c r="B40" s="3"/>
      <c r="C40" s="3"/>
      <c r="D40" s="3"/>
      <c r="E40" s="3"/>
      <c r="F40" s="3"/>
      <c r="G40" s="5"/>
      <c r="H40" s="5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X40" s="26" t="s">
        <v>41</v>
      </c>
      <c r="Y40" s="26"/>
      <c r="Z40" s="20">
        <f ca="1">SUMIF($F:I,"針崎",I:I)</f>
        <v>0</v>
      </c>
      <c r="AA40" s="20">
        <f ca="1">SUMIF($F:J,"針崎",J:J)</f>
        <v>0</v>
      </c>
      <c r="AB40" s="20">
        <f ca="1">SUMIF($F:K,"針崎",K:K)</f>
        <v>0</v>
      </c>
      <c r="AC40" s="20">
        <f ca="1">SUMIF($F:L,"針崎",L:L)</f>
        <v>0</v>
      </c>
      <c r="AD40" s="20">
        <f ca="1">SUMIF($F:M,"針崎",M:M)</f>
        <v>0</v>
      </c>
      <c r="AE40" s="20">
        <f ca="1">SUMIF($F:N,"針崎",N:N)</f>
        <v>0</v>
      </c>
      <c r="AF40" s="20">
        <f ca="1">SUMIF($F:O,"針崎",O:O)</f>
        <v>0</v>
      </c>
      <c r="AG40" s="20">
        <f ca="1">SUMIF($F:P,"針崎",P:P)</f>
        <v>0</v>
      </c>
      <c r="AH40" s="20">
        <f ca="1">SUMIF($F:Q,"針崎",Q:Q)</f>
        <v>0</v>
      </c>
      <c r="AI40" s="20">
        <f ca="1">SUMIF($F:R,"針崎",R:R)</f>
        <v>0</v>
      </c>
      <c r="AJ40" s="20">
        <f ca="1">SUMIF($F:S,"針崎",S:S)</f>
        <v>0</v>
      </c>
      <c r="AK40" s="20">
        <f ca="1">SUMIF($F:T,"針崎",T:T)</f>
        <v>0</v>
      </c>
      <c r="AL40" s="26"/>
    </row>
    <row r="41" spans="1:38" ht="15.5" customHeight="1">
      <c r="A41" s="3"/>
      <c r="B41" s="3"/>
      <c r="C41" s="3"/>
      <c r="D41" s="3"/>
      <c r="E41" s="3"/>
      <c r="F41" s="3"/>
      <c r="G41" s="5"/>
      <c r="H41" s="5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X41" s="26"/>
      <c r="Y41" s="26"/>
      <c r="Z41" s="24">
        <f>COUNTIF(F:F,"針崎")</f>
        <v>0</v>
      </c>
      <c r="AA41" s="20">
        <f>Z41</f>
        <v>0</v>
      </c>
      <c r="AB41" s="20">
        <f t="shared" ref="AB41:AK41" si="22">AA41</f>
        <v>0</v>
      </c>
      <c r="AC41" s="20">
        <f t="shared" si="22"/>
        <v>0</v>
      </c>
      <c r="AD41" s="20">
        <f t="shared" si="22"/>
        <v>0</v>
      </c>
      <c r="AE41" s="20">
        <f t="shared" si="22"/>
        <v>0</v>
      </c>
      <c r="AF41" s="20">
        <f t="shared" si="22"/>
        <v>0</v>
      </c>
      <c r="AG41" s="20">
        <f t="shared" si="22"/>
        <v>0</v>
      </c>
      <c r="AH41" s="20">
        <f t="shared" si="22"/>
        <v>0</v>
      </c>
      <c r="AI41" s="20">
        <f t="shared" si="22"/>
        <v>0</v>
      </c>
      <c r="AJ41" s="20">
        <f t="shared" si="22"/>
        <v>0</v>
      </c>
      <c r="AK41" s="20">
        <f t="shared" si="22"/>
        <v>0</v>
      </c>
      <c r="AL41" s="26"/>
    </row>
    <row r="42" spans="1:38" ht="15.5" customHeight="1">
      <c r="A42" s="3"/>
      <c r="B42" s="3"/>
      <c r="C42" s="3"/>
      <c r="D42" s="3"/>
      <c r="E42" s="3"/>
      <c r="F42" s="3"/>
      <c r="G42" s="5"/>
      <c r="H42" s="5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X42" s="26"/>
      <c r="Y42" s="26"/>
      <c r="Z42" s="24" t="e">
        <f ca="1">Z40/Z41</f>
        <v>#DIV/0!</v>
      </c>
      <c r="AA42" s="24" t="e">
        <f t="shared" ref="AA42:AK42" ca="1" si="23">AA40/AA41</f>
        <v>#DIV/0!</v>
      </c>
      <c r="AB42" s="24" t="e">
        <f t="shared" ca="1" si="23"/>
        <v>#DIV/0!</v>
      </c>
      <c r="AC42" s="24" t="e">
        <f t="shared" ca="1" si="23"/>
        <v>#DIV/0!</v>
      </c>
      <c r="AD42" s="24" t="e">
        <f t="shared" ca="1" si="23"/>
        <v>#DIV/0!</v>
      </c>
      <c r="AE42" s="24" t="e">
        <f t="shared" ca="1" si="23"/>
        <v>#DIV/0!</v>
      </c>
      <c r="AF42" s="24" t="e">
        <f t="shared" ca="1" si="23"/>
        <v>#DIV/0!</v>
      </c>
      <c r="AG42" s="24" t="e">
        <f t="shared" ca="1" si="23"/>
        <v>#DIV/0!</v>
      </c>
      <c r="AH42" s="24" t="e">
        <f t="shared" ca="1" si="23"/>
        <v>#DIV/0!</v>
      </c>
      <c r="AI42" s="24" t="e">
        <f t="shared" ca="1" si="23"/>
        <v>#DIV/0!</v>
      </c>
      <c r="AJ42" s="24" t="e">
        <f t="shared" ca="1" si="23"/>
        <v>#DIV/0!</v>
      </c>
      <c r="AK42" s="24" t="e">
        <f t="shared" ca="1" si="23"/>
        <v>#DIV/0!</v>
      </c>
      <c r="AL42" s="20" t="str">
        <f>X40</f>
        <v>針崎</v>
      </c>
    </row>
    <row r="43" spans="1:38" ht="15.5" customHeight="1">
      <c r="A43" s="4"/>
      <c r="B43" s="4"/>
      <c r="C43" s="3"/>
      <c r="D43" s="4"/>
      <c r="E43" s="4"/>
      <c r="F43" s="4"/>
      <c r="G43" s="6"/>
      <c r="H43" s="6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X43" s="26" t="s">
        <v>42</v>
      </c>
      <c r="Y43" s="26"/>
      <c r="Z43" s="20">
        <f ca="1">SUMIF($F:I,"上地台",I:I)</f>
        <v>0</v>
      </c>
      <c r="AA43" s="20">
        <f ca="1">SUMIF($F:J,"上地台",J:J)</f>
        <v>0</v>
      </c>
      <c r="AB43" s="20">
        <f ca="1">SUMIF($F:K,"上地台",K:K)</f>
        <v>0</v>
      </c>
      <c r="AC43" s="20">
        <f ca="1">SUMIF($F:L,"上地台",L:L)</f>
        <v>0</v>
      </c>
      <c r="AD43" s="20">
        <f ca="1">SUMIF($F:M,"上地台",M:M)</f>
        <v>0</v>
      </c>
      <c r="AE43" s="20">
        <f ca="1">SUMIF($F:N,"上地台",N:N)</f>
        <v>0</v>
      </c>
      <c r="AF43" s="20">
        <f ca="1">SUMIF($F:O,"上地台",O:O)</f>
        <v>0</v>
      </c>
      <c r="AG43" s="20">
        <f ca="1">SUMIF($F:P,"上地台",P:P)</f>
        <v>0</v>
      </c>
      <c r="AH43" s="20">
        <f ca="1">SUMIF($F:Q,"上地台",Q:Q)</f>
        <v>0</v>
      </c>
      <c r="AI43" s="20">
        <f ca="1">SUMIF($F:R,"上地台",R:R)</f>
        <v>0</v>
      </c>
      <c r="AJ43" s="20">
        <f ca="1">SUMIF($F:S,"上地台",S:S)</f>
        <v>0</v>
      </c>
      <c r="AK43" s="20">
        <f ca="1">SUMIF($F:T,"上地台",T:T)</f>
        <v>0</v>
      </c>
      <c r="AL43" s="26"/>
    </row>
    <row r="44" spans="1:38" ht="15.5" customHeight="1">
      <c r="A44" s="3"/>
      <c r="B44" s="3"/>
      <c r="C44" s="3"/>
      <c r="D44" s="4"/>
      <c r="E44" s="4"/>
      <c r="F44" s="4"/>
      <c r="G44" s="6"/>
      <c r="H44" s="5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X44" s="26"/>
      <c r="Y44" s="26"/>
      <c r="Z44" s="24">
        <f>COUNTIF(F:F,"上地台")</f>
        <v>0</v>
      </c>
      <c r="AA44" s="20">
        <f>Z44</f>
        <v>0</v>
      </c>
      <c r="AB44" s="20">
        <f t="shared" ref="AB44:AK44" si="24">AA44</f>
        <v>0</v>
      </c>
      <c r="AC44" s="20">
        <f t="shared" si="24"/>
        <v>0</v>
      </c>
      <c r="AD44" s="20">
        <f t="shared" si="24"/>
        <v>0</v>
      </c>
      <c r="AE44" s="20">
        <f t="shared" si="24"/>
        <v>0</v>
      </c>
      <c r="AF44" s="20">
        <f t="shared" si="24"/>
        <v>0</v>
      </c>
      <c r="AG44" s="20">
        <f t="shared" si="24"/>
        <v>0</v>
      </c>
      <c r="AH44" s="20">
        <f t="shared" si="24"/>
        <v>0</v>
      </c>
      <c r="AI44" s="20">
        <f t="shared" si="24"/>
        <v>0</v>
      </c>
      <c r="AJ44" s="20">
        <f t="shared" si="24"/>
        <v>0</v>
      </c>
      <c r="AK44" s="20">
        <f t="shared" si="24"/>
        <v>0</v>
      </c>
      <c r="AL44" s="26"/>
    </row>
    <row r="45" spans="1:38" ht="15.5" customHeight="1">
      <c r="A45" s="3"/>
      <c r="B45" s="3"/>
      <c r="C45" s="3"/>
      <c r="D45" s="4"/>
      <c r="E45" s="4"/>
      <c r="F45" s="4"/>
      <c r="G45" s="6"/>
      <c r="H45" s="5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X45" s="26"/>
      <c r="Y45" s="26"/>
      <c r="Z45" s="24" t="e">
        <f ca="1">Z43/Z44</f>
        <v>#DIV/0!</v>
      </c>
      <c r="AA45" s="24" t="e">
        <f t="shared" ref="AA45:AK45" ca="1" si="25">AA43/AA44</f>
        <v>#DIV/0!</v>
      </c>
      <c r="AB45" s="24" t="e">
        <f t="shared" ca="1" si="25"/>
        <v>#DIV/0!</v>
      </c>
      <c r="AC45" s="24" t="e">
        <f t="shared" ca="1" si="25"/>
        <v>#DIV/0!</v>
      </c>
      <c r="AD45" s="24" t="e">
        <f t="shared" ca="1" si="25"/>
        <v>#DIV/0!</v>
      </c>
      <c r="AE45" s="24" t="e">
        <f t="shared" ca="1" si="25"/>
        <v>#DIV/0!</v>
      </c>
      <c r="AF45" s="24" t="e">
        <f t="shared" ca="1" si="25"/>
        <v>#DIV/0!</v>
      </c>
      <c r="AG45" s="24" t="e">
        <f t="shared" ca="1" si="25"/>
        <v>#DIV/0!</v>
      </c>
      <c r="AH45" s="24" t="e">
        <f t="shared" ca="1" si="25"/>
        <v>#DIV/0!</v>
      </c>
      <c r="AI45" s="24" t="e">
        <f t="shared" ca="1" si="25"/>
        <v>#DIV/0!</v>
      </c>
      <c r="AJ45" s="24" t="e">
        <f t="shared" ca="1" si="25"/>
        <v>#DIV/0!</v>
      </c>
      <c r="AK45" s="24" t="e">
        <f t="shared" ca="1" si="25"/>
        <v>#DIV/0!</v>
      </c>
      <c r="AL45" s="20" t="str">
        <f>X43</f>
        <v>上地台</v>
      </c>
    </row>
    <row r="46" spans="1:38" ht="15.5" customHeight="1">
      <c r="A46" s="3"/>
      <c r="B46" s="3"/>
      <c r="C46" s="3"/>
      <c r="D46" s="4"/>
      <c r="E46" s="4"/>
      <c r="F46" s="4"/>
      <c r="G46" s="6"/>
      <c r="H46" s="5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X46" s="15" t="s">
        <v>38</v>
      </c>
      <c r="Z46" s="20">
        <f ca="1">SUMIF($F:I,"若松東",I:I)</f>
        <v>0</v>
      </c>
      <c r="AA46" s="20">
        <f ca="1">SUMIF($F:J,"若松東",J:J)</f>
        <v>0</v>
      </c>
      <c r="AB46" s="20">
        <f ca="1">SUMIF($F:K,"若松東",K:K)</f>
        <v>0</v>
      </c>
      <c r="AC46" s="20">
        <f ca="1">SUMIF($F:L,"若松東",L:L)</f>
        <v>0</v>
      </c>
      <c r="AD46" s="20">
        <f ca="1">SUMIF($F:M,"若松東",M:M)</f>
        <v>0</v>
      </c>
      <c r="AE46" s="20">
        <f ca="1">SUMIF($F:N,"若松東",N:N)</f>
        <v>0</v>
      </c>
      <c r="AF46" s="20">
        <f ca="1">SUMIF($F:O,"若松東",O:O)</f>
        <v>0</v>
      </c>
      <c r="AG46" s="20">
        <f ca="1">SUMIF($F:P,"若松東",P:P)</f>
        <v>0</v>
      </c>
      <c r="AH46" s="20">
        <f ca="1">SUMIF($F:Q,"若松東",Q:Q)</f>
        <v>0</v>
      </c>
      <c r="AI46" s="20">
        <f ca="1">SUMIF($F:R,"若松東",R:R)</f>
        <v>0</v>
      </c>
      <c r="AJ46" s="20">
        <f ca="1">SUMIF($F:S,"若松東",S:S)</f>
        <v>0</v>
      </c>
      <c r="AK46" s="20">
        <f ca="1">SUMIF($F:T,"若松東",T:T)</f>
        <v>0</v>
      </c>
    </row>
    <row r="47" spans="1:38" ht="15.5" customHeight="1">
      <c r="A47" s="3"/>
      <c r="B47" s="3"/>
      <c r="C47" s="3"/>
      <c r="D47" s="4"/>
      <c r="E47" s="4"/>
      <c r="F47" s="4"/>
      <c r="G47" s="6"/>
      <c r="H47" s="5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Z47" s="24">
        <f>COUNTIF(F:F,"若松東")</f>
        <v>0</v>
      </c>
      <c r="AA47" s="20">
        <f>Z47</f>
        <v>0</v>
      </c>
      <c r="AB47" s="20">
        <f t="shared" ref="AB47:AK47" si="26">AA47</f>
        <v>0</v>
      </c>
      <c r="AC47" s="20">
        <f t="shared" si="26"/>
        <v>0</v>
      </c>
      <c r="AD47" s="20">
        <f t="shared" si="26"/>
        <v>0</v>
      </c>
      <c r="AE47" s="20">
        <f t="shared" si="26"/>
        <v>0</v>
      </c>
      <c r="AF47" s="20">
        <f t="shared" si="26"/>
        <v>0</v>
      </c>
      <c r="AG47" s="20">
        <f t="shared" si="26"/>
        <v>0</v>
      </c>
      <c r="AH47" s="20">
        <f t="shared" si="26"/>
        <v>0</v>
      </c>
      <c r="AI47" s="20">
        <f t="shared" si="26"/>
        <v>0</v>
      </c>
      <c r="AJ47" s="20">
        <f t="shared" si="26"/>
        <v>0</v>
      </c>
      <c r="AK47" s="20">
        <f t="shared" si="26"/>
        <v>0</v>
      </c>
    </row>
    <row r="48" spans="1:38" ht="15.5" customHeight="1">
      <c r="A48" s="3"/>
      <c r="B48" s="3"/>
      <c r="C48" s="3"/>
      <c r="D48" s="3"/>
      <c r="E48" s="3"/>
      <c r="F48" s="3"/>
      <c r="G48" s="5"/>
      <c r="H48" s="5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Z48" s="24" t="e">
        <f ca="1">Z46/Z47</f>
        <v>#DIV/0!</v>
      </c>
      <c r="AA48" s="24" t="e">
        <f t="shared" ref="AA48:AK48" ca="1" si="27">AA46/AA47</f>
        <v>#DIV/0!</v>
      </c>
      <c r="AB48" s="24" t="e">
        <f t="shared" ca="1" si="27"/>
        <v>#DIV/0!</v>
      </c>
      <c r="AC48" s="24" t="e">
        <f t="shared" ca="1" si="27"/>
        <v>#DIV/0!</v>
      </c>
      <c r="AD48" s="24" t="e">
        <f t="shared" ca="1" si="27"/>
        <v>#DIV/0!</v>
      </c>
      <c r="AE48" s="24" t="e">
        <f t="shared" ca="1" si="27"/>
        <v>#DIV/0!</v>
      </c>
      <c r="AF48" s="24" t="e">
        <f t="shared" ca="1" si="27"/>
        <v>#DIV/0!</v>
      </c>
      <c r="AG48" s="24" t="e">
        <f t="shared" ca="1" si="27"/>
        <v>#DIV/0!</v>
      </c>
      <c r="AH48" s="24" t="e">
        <f t="shared" ca="1" si="27"/>
        <v>#DIV/0!</v>
      </c>
      <c r="AI48" s="24" t="e">
        <f t="shared" ca="1" si="27"/>
        <v>#DIV/0!</v>
      </c>
      <c r="AJ48" s="24" t="e">
        <f t="shared" ca="1" si="27"/>
        <v>#DIV/0!</v>
      </c>
      <c r="AK48" s="24" t="e">
        <f t="shared" ca="1" si="27"/>
        <v>#DIV/0!</v>
      </c>
      <c r="AL48" s="20" t="str">
        <f>X46</f>
        <v>若松東</v>
      </c>
    </row>
    <row r="49" spans="1:38" ht="15.5" customHeight="1">
      <c r="A49" s="3"/>
      <c r="B49" s="3"/>
      <c r="C49" s="3"/>
      <c r="D49" s="3"/>
      <c r="E49" s="3"/>
      <c r="F49" s="3"/>
      <c r="G49" s="5"/>
      <c r="H49" s="5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X49" s="27" t="s">
        <v>31</v>
      </c>
      <c r="Z49" s="20">
        <f ca="1">SUMIF($F:I,"光ヶ丘",I:I)</f>
        <v>0</v>
      </c>
      <c r="AA49" s="20">
        <f ca="1">SUMIF($F:J,"光ヶ丘",J:J)</f>
        <v>0</v>
      </c>
      <c r="AB49" s="20">
        <f ca="1">SUMIF($F:K,"光ヶ丘",K:K)</f>
        <v>0</v>
      </c>
      <c r="AC49" s="20">
        <f ca="1">SUMIF($F:L,"光ヶ丘",L:L)</f>
        <v>0</v>
      </c>
      <c r="AD49" s="20">
        <f ca="1">SUMIF($F:M,"光ヶ丘",M:M)</f>
        <v>0</v>
      </c>
      <c r="AE49" s="20">
        <f ca="1">SUMIF($F:N,"光ヶ丘",N:N)</f>
        <v>0</v>
      </c>
      <c r="AF49" s="20">
        <f ca="1">SUMIF($F:O,"光ヶ丘",O:O)</f>
        <v>0</v>
      </c>
      <c r="AG49" s="20">
        <f ca="1">SUMIF($F:P,"光ヶ丘",P:P)</f>
        <v>0</v>
      </c>
      <c r="AH49" s="20">
        <f ca="1">SUMIF($F:Q,"光ヶ丘",Q:Q)</f>
        <v>0</v>
      </c>
      <c r="AI49" s="20">
        <f ca="1">SUMIF($F:R,"光ヶ丘",R:R)</f>
        <v>0</v>
      </c>
      <c r="AJ49" s="20">
        <f ca="1">SUMIF($F:S,"光ヶ丘",S:S)</f>
        <v>0</v>
      </c>
      <c r="AK49" s="20">
        <f ca="1">SUMIF($F:T,"光ヶ丘",T:T)</f>
        <v>0</v>
      </c>
      <c r="AL49" s="27"/>
    </row>
    <row r="50" spans="1:38" ht="15.5" customHeight="1">
      <c r="A50" s="3"/>
      <c r="B50" s="3"/>
      <c r="C50" s="3"/>
      <c r="D50" s="3"/>
      <c r="E50" s="3"/>
      <c r="F50" s="3"/>
      <c r="G50" s="5"/>
      <c r="H50" s="5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Z50" s="24">
        <f>COUNTIF(F:F,"光ヶ丘")</f>
        <v>0</v>
      </c>
      <c r="AA50" s="20">
        <f>Z50</f>
        <v>0</v>
      </c>
      <c r="AB50" s="20">
        <f t="shared" ref="AB50:AK50" si="28">AA50</f>
        <v>0</v>
      </c>
      <c r="AC50" s="20">
        <f t="shared" si="28"/>
        <v>0</v>
      </c>
      <c r="AD50" s="20">
        <f t="shared" si="28"/>
        <v>0</v>
      </c>
      <c r="AE50" s="20">
        <f t="shared" si="28"/>
        <v>0</v>
      </c>
      <c r="AF50" s="20">
        <f t="shared" si="28"/>
        <v>0</v>
      </c>
      <c r="AG50" s="20">
        <f t="shared" si="28"/>
        <v>0</v>
      </c>
      <c r="AH50" s="20">
        <f t="shared" si="28"/>
        <v>0</v>
      </c>
      <c r="AI50" s="20">
        <f t="shared" si="28"/>
        <v>0</v>
      </c>
      <c r="AJ50" s="20">
        <f t="shared" si="28"/>
        <v>0</v>
      </c>
      <c r="AK50" s="20">
        <f t="shared" si="28"/>
        <v>0</v>
      </c>
    </row>
    <row r="51" spans="1:38" ht="15.5" customHeight="1">
      <c r="A51" s="3"/>
      <c r="B51" s="3"/>
      <c r="C51" s="3"/>
      <c r="D51" s="3"/>
      <c r="E51" s="3"/>
      <c r="F51" s="3"/>
      <c r="G51" s="5"/>
      <c r="H51" s="5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Z51" s="24" t="e">
        <f ca="1">Z49/Z50</f>
        <v>#DIV/0!</v>
      </c>
      <c r="AA51" s="24" t="e">
        <f t="shared" ref="AA51:AK51" ca="1" si="29">AA49/AA50</f>
        <v>#DIV/0!</v>
      </c>
      <c r="AB51" s="24" t="e">
        <f t="shared" ca="1" si="29"/>
        <v>#DIV/0!</v>
      </c>
      <c r="AC51" s="24" t="e">
        <f t="shared" ca="1" si="29"/>
        <v>#DIV/0!</v>
      </c>
      <c r="AD51" s="24" t="e">
        <f t="shared" ca="1" si="29"/>
        <v>#DIV/0!</v>
      </c>
      <c r="AE51" s="24" t="e">
        <f t="shared" ca="1" si="29"/>
        <v>#DIV/0!</v>
      </c>
      <c r="AF51" s="24" t="e">
        <f t="shared" ca="1" si="29"/>
        <v>#DIV/0!</v>
      </c>
      <c r="AG51" s="24" t="e">
        <f t="shared" ca="1" si="29"/>
        <v>#DIV/0!</v>
      </c>
      <c r="AH51" s="24" t="e">
        <f t="shared" ca="1" si="29"/>
        <v>#DIV/0!</v>
      </c>
      <c r="AI51" s="24" t="e">
        <f t="shared" ca="1" si="29"/>
        <v>#DIV/0!</v>
      </c>
      <c r="AJ51" s="24" t="e">
        <f t="shared" ca="1" si="29"/>
        <v>#DIV/0!</v>
      </c>
      <c r="AK51" s="24" t="e">
        <f t="shared" ca="1" si="29"/>
        <v>#DIV/0!</v>
      </c>
      <c r="AL51" s="20" t="str">
        <f>X49</f>
        <v>光ヶ丘</v>
      </c>
    </row>
    <row r="52" spans="1:38" ht="15.5" customHeight="1">
      <c r="A52" s="3"/>
      <c r="B52" s="3"/>
      <c r="C52" s="3"/>
      <c r="D52" s="3"/>
      <c r="E52" s="3"/>
      <c r="F52" s="3"/>
      <c r="G52" s="5"/>
      <c r="H52" s="5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X52" s="15" t="s">
        <v>36</v>
      </c>
      <c r="Z52" s="20">
        <f ca="1">SUMIF($F:I,"竜美ヶ丘",I:I)</f>
        <v>0</v>
      </c>
      <c r="AA52" s="20">
        <f ca="1">SUMIF($F:J,"竜美ヶ丘",J:J)</f>
        <v>0</v>
      </c>
      <c r="AB52" s="20">
        <f ca="1">SUMIF($F:K,"竜美ヶ丘",K:K)</f>
        <v>0</v>
      </c>
      <c r="AC52" s="20">
        <f ca="1">SUMIF($F:L,"竜美ヶ丘",L:L)</f>
        <v>0</v>
      </c>
      <c r="AD52" s="20">
        <f ca="1">SUMIF($F:M,"竜美ヶ丘",M:M)</f>
        <v>0</v>
      </c>
      <c r="AE52" s="20">
        <f ca="1">SUMIF($F:N,"竜美ヶ丘",N:N)</f>
        <v>0</v>
      </c>
      <c r="AF52" s="20">
        <f ca="1">SUMIF($F:O,"竜美ヶ丘",O:O)</f>
        <v>0</v>
      </c>
      <c r="AG52" s="20">
        <f ca="1">SUMIF($F:P,"竜美ヶ丘",P:P)</f>
        <v>0</v>
      </c>
      <c r="AH52" s="20">
        <f ca="1">SUMIF($F:Q,"竜美ヶ丘",Q:Q)</f>
        <v>0</v>
      </c>
      <c r="AI52" s="20">
        <f ca="1">SUMIF($F:R,"竜美ヶ丘",R:R)</f>
        <v>0</v>
      </c>
      <c r="AJ52" s="20">
        <f ca="1">SUMIF($F:S,"竜美ヶ丘",S:S)</f>
        <v>0</v>
      </c>
      <c r="AK52" s="20">
        <f ca="1">SUMIF($F:T,"竜美ヶ丘",T:T)</f>
        <v>0</v>
      </c>
    </row>
    <row r="53" spans="1:38" ht="15.5" customHeight="1">
      <c r="A53" s="3"/>
      <c r="B53" s="3"/>
      <c r="C53" s="3"/>
      <c r="D53" s="3"/>
      <c r="E53" s="3"/>
      <c r="F53" s="3"/>
      <c r="G53" s="5"/>
      <c r="H53" s="5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Z53" s="24">
        <f>COUNTIF(F:F,"竜美ヶ丘")</f>
        <v>0</v>
      </c>
      <c r="AA53" s="20">
        <f>Z53</f>
        <v>0</v>
      </c>
      <c r="AB53" s="20">
        <f t="shared" ref="AB53:AK53" si="30">AA53</f>
        <v>0</v>
      </c>
      <c r="AC53" s="20">
        <f t="shared" si="30"/>
        <v>0</v>
      </c>
      <c r="AD53" s="20">
        <f t="shared" si="30"/>
        <v>0</v>
      </c>
      <c r="AE53" s="20">
        <f t="shared" si="30"/>
        <v>0</v>
      </c>
      <c r="AF53" s="20">
        <f t="shared" si="30"/>
        <v>0</v>
      </c>
      <c r="AG53" s="20">
        <f t="shared" si="30"/>
        <v>0</v>
      </c>
      <c r="AH53" s="20">
        <f t="shared" si="30"/>
        <v>0</v>
      </c>
      <c r="AI53" s="20">
        <f t="shared" si="30"/>
        <v>0</v>
      </c>
      <c r="AJ53" s="20">
        <f t="shared" si="30"/>
        <v>0</v>
      </c>
      <c r="AK53" s="20">
        <f t="shared" si="30"/>
        <v>0</v>
      </c>
    </row>
    <row r="54" spans="1:38" ht="15.5" customHeight="1">
      <c r="A54" s="3"/>
      <c r="B54" s="3"/>
      <c r="C54" s="3"/>
      <c r="D54" s="3"/>
      <c r="E54" s="3"/>
      <c r="F54" s="3"/>
      <c r="G54" s="5"/>
      <c r="H54" s="5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Z54" s="24" t="e">
        <f ca="1">Z52/Z53</f>
        <v>#DIV/0!</v>
      </c>
      <c r="AA54" s="24" t="e">
        <f t="shared" ref="AA54:AK54" ca="1" si="31">AA52/AA53</f>
        <v>#DIV/0!</v>
      </c>
      <c r="AB54" s="24" t="e">
        <f t="shared" ca="1" si="31"/>
        <v>#DIV/0!</v>
      </c>
      <c r="AC54" s="24" t="e">
        <f t="shared" ca="1" si="31"/>
        <v>#DIV/0!</v>
      </c>
      <c r="AD54" s="24" t="e">
        <f t="shared" ca="1" si="31"/>
        <v>#DIV/0!</v>
      </c>
      <c r="AE54" s="24" t="e">
        <f t="shared" ca="1" si="31"/>
        <v>#DIV/0!</v>
      </c>
      <c r="AF54" s="24" t="e">
        <f t="shared" ca="1" si="31"/>
        <v>#DIV/0!</v>
      </c>
      <c r="AG54" s="24" t="e">
        <f t="shared" ca="1" si="31"/>
        <v>#DIV/0!</v>
      </c>
      <c r="AH54" s="24" t="e">
        <f t="shared" ca="1" si="31"/>
        <v>#DIV/0!</v>
      </c>
      <c r="AI54" s="24" t="e">
        <f t="shared" ca="1" si="31"/>
        <v>#DIV/0!</v>
      </c>
      <c r="AJ54" s="24" t="e">
        <f t="shared" ca="1" si="31"/>
        <v>#DIV/0!</v>
      </c>
      <c r="AK54" s="24" t="e">
        <f t="shared" ca="1" si="31"/>
        <v>#DIV/0!</v>
      </c>
      <c r="AL54" s="20" t="str">
        <f>X52</f>
        <v>竜美ヶ丘</v>
      </c>
    </row>
    <row r="55" spans="1:38" ht="15.5" customHeight="1">
      <c r="A55" s="3"/>
      <c r="B55" s="3"/>
      <c r="C55" s="3"/>
      <c r="D55" s="3"/>
      <c r="E55" s="3"/>
      <c r="F55" s="3"/>
      <c r="G55" s="5"/>
      <c r="H55" s="5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X55" s="15" t="s">
        <v>44</v>
      </c>
      <c r="Z55" s="20">
        <f ca="1">SUMIF($F:I,"六ッ美",I:I)</f>
        <v>0</v>
      </c>
      <c r="AA55" s="20">
        <f ca="1">SUMIF($F:J,"六ッ美",J:J)</f>
        <v>0</v>
      </c>
      <c r="AB55" s="20">
        <f ca="1">SUMIF($F:K,"六ッ美",K:K)</f>
        <v>0</v>
      </c>
      <c r="AC55" s="20">
        <f ca="1">SUMIF($F:L,"六ッ美",L:L)</f>
        <v>0</v>
      </c>
      <c r="AD55" s="20">
        <f ca="1">SUMIF($F:M,"六ッ美",M:M)</f>
        <v>0</v>
      </c>
      <c r="AE55" s="20">
        <f ca="1">SUMIF($F:N,"六ッ美",N:N)</f>
        <v>0</v>
      </c>
      <c r="AF55" s="20">
        <f ca="1">SUMIF($F:O,"六ッ美",O:O)</f>
        <v>0</v>
      </c>
      <c r="AG55" s="20">
        <f ca="1">SUMIF($F:P,"六ッ美",P:P)</f>
        <v>0</v>
      </c>
      <c r="AH55" s="20">
        <f ca="1">SUMIF($F:Q,"六ッ美",Q:Q)</f>
        <v>0</v>
      </c>
      <c r="AI55" s="20">
        <f ca="1">SUMIF($F:R,"六ッ美",R:R)</f>
        <v>0</v>
      </c>
      <c r="AJ55" s="20">
        <f ca="1">SUMIF($F:S,"六ッ美",S:S)</f>
        <v>0</v>
      </c>
      <c r="AK55" s="20">
        <f ca="1">SUMIF($F:T,"六ッ美",T:T)</f>
        <v>0</v>
      </c>
    </row>
    <row r="56" spans="1:38" ht="15.5" customHeight="1">
      <c r="A56" s="3"/>
      <c r="B56" s="3"/>
      <c r="C56" s="3"/>
      <c r="D56" s="3"/>
      <c r="E56" s="3"/>
      <c r="F56" s="3"/>
      <c r="G56" s="5"/>
      <c r="H56" s="5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Z56" s="24">
        <f>COUNTIF(F:F,"六ッ美")</f>
        <v>0</v>
      </c>
      <c r="AA56" s="20">
        <f>Z56</f>
        <v>0</v>
      </c>
      <c r="AB56" s="20">
        <f t="shared" ref="AB56:AK56" si="32">AA56</f>
        <v>0</v>
      </c>
      <c r="AC56" s="20">
        <f t="shared" si="32"/>
        <v>0</v>
      </c>
      <c r="AD56" s="20">
        <f t="shared" si="32"/>
        <v>0</v>
      </c>
      <c r="AE56" s="20">
        <f t="shared" si="32"/>
        <v>0</v>
      </c>
      <c r="AF56" s="20">
        <f t="shared" si="32"/>
        <v>0</v>
      </c>
      <c r="AG56" s="20">
        <f t="shared" si="32"/>
        <v>0</v>
      </c>
      <c r="AH56" s="20">
        <f t="shared" si="32"/>
        <v>0</v>
      </c>
      <c r="AI56" s="20">
        <f t="shared" si="32"/>
        <v>0</v>
      </c>
      <c r="AJ56" s="20">
        <f t="shared" si="32"/>
        <v>0</v>
      </c>
      <c r="AK56" s="20">
        <f t="shared" si="32"/>
        <v>0</v>
      </c>
    </row>
    <row r="57" spans="1:38" ht="15.5" customHeight="1">
      <c r="A57" s="3"/>
      <c r="B57" s="3"/>
      <c r="C57" s="3"/>
      <c r="D57" s="3"/>
      <c r="E57" s="3"/>
      <c r="F57" s="3"/>
      <c r="G57" s="5"/>
      <c r="H57" s="5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Z57" s="24" t="e">
        <f ca="1">Z55/Z56</f>
        <v>#DIV/0!</v>
      </c>
      <c r="AA57" s="24" t="e">
        <f t="shared" ref="AA57:AK57" ca="1" si="33">AA55/AA56</f>
        <v>#DIV/0!</v>
      </c>
      <c r="AB57" s="24" t="e">
        <f t="shared" ca="1" si="33"/>
        <v>#DIV/0!</v>
      </c>
      <c r="AC57" s="24" t="e">
        <f t="shared" ca="1" si="33"/>
        <v>#DIV/0!</v>
      </c>
      <c r="AD57" s="24" t="e">
        <f t="shared" ca="1" si="33"/>
        <v>#DIV/0!</v>
      </c>
      <c r="AE57" s="24" t="e">
        <f t="shared" ca="1" si="33"/>
        <v>#DIV/0!</v>
      </c>
      <c r="AF57" s="24" t="e">
        <f t="shared" ca="1" si="33"/>
        <v>#DIV/0!</v>
      </c>
      <c r="AG57" s="24" t="e">
        <f t="shared" ca="1" si="33"/>
        <v>#DIV/0!</v>
      </c>
      <c r="AH57" s="24" t="e">
        <f t="shared" ca="1" si="33"/>
        <v>#DIV/0!</v>
      </c>
      <c r="AI57" s="24" t="e">
        <f t="shared" ca="1" si="33"/>
        <v>#DIV/0!</v>
      </c>
      <c r="AJ57" s="24" t="e">
        <f t="shared" ca="1" si="33"/>
        <v>#DIV/0!</v>
      </c>
      <c r="AK57" s="24" t="e">
        <f t="shared" ca="1" si="33"/>
        <v>#DIV/0!</v>
      </c>
      <c r="AL57" s="20" t="str">
        <f>X55</f>
        <v>六ッ美</v>
      </c>
    </row>
    <row r="58" spans="1:38" ht="15.5" customHeight="1">
      <c r="A58" s="3"/>
      <c r="B58" s="3"/>
      <c r="C58" s="3"/>
      <c r="D58" s="3"/>
      <c r="E58" s="3"/>
      <c r="F58" s="3"/>
      <c r="G58" s="5"/>
      <c r="H58" s="5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X58" s="15" t="s">
        <v>45</v>
      </c>
      <c r="Z58" s="20">
        <f ca="1">SUMIF($F:I,"六ッ美北",I:I)</f>
        <v>0</v>
      </c>
      <c r="AA58" s="20">
        <f ca="1">SUMIF($F:J,"六ッ美北",J:J)</f>
        <v>0</v>
      </c>
      <c r="AB58" s="20">
        <f ca="1">SUMIF($F:K,"六ッ美北",K:K)</f>
        <v>0</v>
      </c>
      <c r="AC58" s="20">
        <f ca="1">SUMIF($F:L,"六ッ美北",L:L)</f>
        <v>0</v>
      </c>
      <c r="AD58" s="20">
        <f ca="1">SUMIF($F:M,"六ッ美北",M:M)</f>
        <v>0</v>
      </c>
      <c r="AE58" s="20">
        <f ca="1">SUMIF($F:N,"六ッ美北",N:N)</f>
        <v>0</v>
      </c>
      <c r="AF58" s="20">
        <f ca="1">SUMIF($F:O,"六ッ美北",O:O)</f>
        <v>0</v>
      </c>
      <c r="AG58" s="20">
        <f ca="1">SUMIF($F:P,"六ッ美北",P:P)</f>
        <v>0</v>
      </c>
      <c r="AH58" s="20">
        <f ca="1">SUMIF($F:Q,"六ッ美北",Q:Q)</f>
        <v>0</v>
      </c>
      <c r="AI58" s="20">
        <f ca="1">SUMIF($F:R,"六ッ美北",R:R)</f>
        <v>0</v>
      </c>
      <c r="AJ58" s="20">
        <f ca="1">SUMIF($F:S,"六ッ美北",S:S)</f>
        <v>0</v>
      </c>
      <c r="AK58" s="20">
        <f ca="1">SUMIF($F:T,"六ッ美北",T:T)</f>
        <v>0</v>
      </c>
    </row>
    <row r="59" spans="1:38" ht="15.5" customHeight="1">
      <c r="A59" s="3"/>
      <c r="B59" s="3"/>
      <c r="C59" s="3"/>
      <c r="D59" s="3"/>
      <c r="E59" s="3"/>
      <c r="F59" s="3"/>
      <c r="G59" s="5"/>
      <c r="H59" s="5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Z59" s="24">
        <f>COUNTIF(F:F,"六ッ美北")</f>
        <v>0</v>
      </c>
      <c r="AA59" s="20">
        <f>Z59</f>
        <v>0</v>
      </c>
      <c r="AB59" s="20">
        <f t="shared" ref="AB59:AK59" si="34">AA59</f>
        <v>0</v>
      </c>
      <c r="AC59" s="20">
        <f t="shared" si="34"/>
        <v>0</v>
      </c>
      <c r="AD59" s="20">
        <f t="shared" si="34"/>
        <v>0</v>
      </c>
      <c r="AE59" s="20">
        <f t="shared" si="34"/>
        <v>0</v>
      </c>
      <c r="AF59" s="20">
        <f t="shared" si="34"/>
        <v>0</v>
      </c>
      <c r="AG59" s="20">
        <f t="shared" si="34"/>
        <v>0</v>
      </c>
      <c r="AH59" s="20">
        <f t="shared" si="34"/>
        <v>0</v>
      </c>
      <c r="AI59" s="20">
        <f t="shared" si="34"/>
        <v>0</v>
      </c>
      <c r="AJ59" s="20">
        <f t="shared" si="34"/>
        <v>0</v>
      </c>
      <c r="AK59" s="20">
        <f t="shared" si="34"/>
        <v>0</v>
      </c>
    </row>
    <row r="60" spans="1:38" ht="15.5" customHeight="1">
      <c r="A60" s="3"/>
      <c r="B60" s="3"/>
      <c r="C60" s="3"/>
      <c r="D60" s="3"/>
      <c r="E60" s="3"/>
      <c r="F60" s="3"/>
      <c r="G60" s="5"/>
      <c r="H60" s="5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Z60" s="24" t="e">
        <f ca="1">Z58/Z59</f>
        <v>#DIV/0!</v>
      </c>
      <c r="AA60" s="24" t="e">
        <f t="shared" ref="AA60:AK60" ca="1" si="35">AA58/AA59</f>
        <v>#DIV/0!</v>
      </c>
      <c r="AB60" s="24" t="e">
        <f t="shared" ca="1" si="35"/>
        <v>#DIV/0!</v>
      </c>
      <c r="AC60" s="24" t="e">
        <f t="shared" ca="1" si="35"/>
        <v>#DIV/0!</v>
      </c>
      <c r="AD60" s="24" t="e">
        <f t="shared" ca="1" si="35"/>
        <v>#DIV/0!</v>
      </c>
      <c r="AE60" s="24" t="e">
        <f t="shared" ca="1" si="35"/>
        <v>#DIV/0!</v>
      </c>
      <c r="AF60" s="24" t="e">
        <f t="shared" ca="1" si="35"/>
        <v>#DIV/0!</v>
      </c>
      <c r="AG60" s="24" t="e">
        <f t="shared" ca="1" si="35"/>
        <v>#DIV/0!</v>
      </c>
      <c r="AH60" s="24" t="e">
        <f t="shared" ca="1" si="35"/>
        <v>#DIV/0!</v>
      </c>
      <c r="AI60" s="24" t="e">
        <f t="shared" ca="1" si="35"/>
        <v>#DIV/0!</v>
      </c>
      <c r="AJ60" s="24" t="e">
        <f t="shared" ca="1" si="35"/>
        <v>#DIV/0!</v>
      </c>
      <c r="AK60" s="24" t="e">
        <f t="shared" ca="1" si="35"/>
        <v>#DIV/0!</v>
      </c>
      <c r="AL60" s="20" t="str">
        <f>X58</f>
        <v>六ッ美北</v>
      </c>
    </row>
    <row r="61" spans="1:38" ht="15.5" customHeight="1">
      <c r="A61" s="3"/>
      <c r="B61" s="3"/>
      <c r="C61" s="3"/>
      <c r="D61" s="3"/>
      <c r="E61" s="3"/>
      <c r="F61" s="3"/>
      <c r="G61" s="5"/>
      <c r="H61" s="5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X61" s="15" t="s">
        <v>46</v>
      </c>
      <c r="Z61" s="20">
        <f ca="1">SUMIF($F:I,"上和田",I:I)</f>
        <v>0</v>
      </c>
      <c r="AA61" s="20">
        <f ca="1">SUMIF($F:J,"上和田",J:J)</f>
        <v>0</v>
      </c>
      <c r="AB61" s="20">
        <f ca="1">SUMIF($F:K,"上和田",K:K)</f>
        <v>0</v>
      </c>
      <c r="AC61" s="20">
        <f ca="1">SUMIF($F:L,"上和田",L:L)</f>
        <v>0</v>
      </c>
      <c r="AD61" s="20">
        <f ca="1">SUMIF($F:M,"上和田",M:M)</f>
        <v>0</v>
      </c>
      <c r="AE61" s="20">
        <f ca="1">SUMIF($F:N,"上和田",N:N)</f>
        <v>0</v>
      </c>
      <c r="AF61" s="20">
        <f ca="1">SUMIF($F:O,"上和田",O:O)</f>
        <v>0</v>
      </c>
      <c r="AG61" s="20">
        <f ca="1">SUMIF($F:P,"上和田",P:P)</f>
        <v>0</v>
      </c>
      <c r="AH61" s="20">
        <f ca="1">SUMIF($F:Q,"上和田",Q:Q)</f>
        <v>0</v>
      </c>
      <c r="AI61" s="20">
        <f ca="1">SUMIF($F:R,"上和田",R:R)</f>
        <v>0</v>
      </c>
      <c r="AJ61" s="20">
        <f ca="1">SUMIF($F:S,"上和田",S:S)</f>
        <v>0</v>
      </c>
      <c r="AK61" s="20">
        <f ca="1">SUMIF($F:T,"上和田",T:T)</f>
        <v>0</v>
      </c>
    </row>
    <row r="62" spans="1:38" ht="15.5" customHeight="1">
      <c r="A62" s="3"/>
      <c r="B62" s="4"/>
      <c r="C62" s="3"/>
      <c r="D62" s="4"/>
      <c r="E62" s="3"/>
      <c r="F62" s="4"/>
      <c r="G62" s="6"/>
      <c r="H62" s="6"/>
      <c r="I62" s="7"/>
      <c r="J62" s="7"/>
      <c r="K62" s="2"/>
      <c r="L62" s="2"/>
      <c r="M62" s="2"/>
      <c r="N62" s="2"/>
      <c r="O62" s="2"/>
      <c r="P62" s="2"/>
      <c r="Q62" s="2"/>
      <c r="R62" s="2"/>
      <c r="S62" s="2"/>
      <c r="T62" s="2"/>
      <c r="Z62" s="24">
        <f>COUNTIF(F:F,"上和田")</f>
        <v>0</v>
      </c>
      <c r="AA62" s="20">
        <f>Z62</f>
        <v>0</v>
      </c>
      <c r="AB62" s="20">
        <f t="shared" ref="AB62:AK62" si="36">AA62</f>
        <v>0</v>
      </c>
      <c r="AC62" s="20">
        <f t="shared" si="36"/>
        <v>0</v>
      </c>
      <c r="AD62" s="20">
        <f t="shared" si="36"/>
        <v>0</v>
      </c>
      <c r="AE62" s="20">
        <f t="shared" si="36"/>
        <v>0</v>
      </c>
      <c r="AF62" s="20">
        <f t="shared" si="36"/>
        <v>0</v>
      </c>
      <c r="AG62" s="20">
        <f t="shared" si="36"/>
        <v>0</v>
      </c>
      <c r="AH62" s="20">
        <f t="shared" si="36"/>
        <v>0</v>
      </c>
      <c r="AI62" s="20">
        <f t="shared" si="36"/>
        <v>0</v>
      </c>
      <c r="AJ62" s="20">
        <f t="shared" si="36"/>
        <v>0</v>
      </c>
      <c r="AK62" s="20">
        <f t="shared" si="36"/>
        <v>0</v>
      </c>
    </row>
    <row r="63" spans="1:38" ht="15.5" customHeight="1">
      <c r="A63" s="3"/>
      <c r="B63" s="3"/>
      <c r="C63" s="3"/>
      <c r="D63" s="4"/>
      <c r="E63" s="3"/>
      <c r="F63" s="4"/>
      <c r="G63" s="6"/>
      <c r="H63" s="5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Z63" s="24" t="e">
        <f ca="1">Z61/Z62</f>
        <v>#DIV/0!</v>
      </c>
      <c r="AA63" s="24" t="e">
        <f t="shared" ref="AA63:AK63" ca="1" si="37">AA61/AA62</f>
        <v>#DIV/0!</v>
      </c>
      <c r="AB63" s="24" t="e">
        <f t="shared" ca="1" si="37"/>
        <v>#DIV/0!</v>
      </c>
      <c r="AC63" s="24" t="e">
        <f t="shared" ca="1" si="37"/>
        <v>#DIV/0!</v>
      </c>
      <c r="AD63" s="24" t="e">
        <f t="shared" ca="1" si="37"/>
        <v>#DIV/0!</v>
      </c>
      <c r="AE63" s="24" t="e">
        <f t="shared" ca="1" si="37"/>
        <v>#DIV/0!</v>
      </c>
      <c r="AF63" s="24" t="e">
        <f t="shared" ca="1" si="37"/>
        <v>#DIV/0!</v>
      </c>
      <c r="AG63" s="24" t="e">
        <f t="shared" ca="1" si="37"/>
        <v>#DIV/0!</v>
      </c>
      <c r="AH63" s="24" t="e">
        <f t="shared" ca="1" si="37"/>
        <v>#DIV/0!</v>
      </c>
      <c r="AI63" s="24" t="e">
        <f t="shared" ca="1" si="37"/>
        <v>#DIV/0!</v>
      </c>
      <c r="AJ63" s="24" t="e">
        <f t="shared" ca="1" si="37"/>
        <v>#DIV/0!</v>
      </c>
      <c r="AK63" s="24" t="e">
        <f t="shared" ca="1" si="37"/>
        <v>#DIV/0!</v>
      </c>
      <c r="AL63" s="20" t="str">
        <f>X61</f>
        <v>上和田</v>
      </c>
    </row>
    <row r="64" spans="1:38" ht="15.5" customHeight="1">
      <c r="A64" s="3"/>
      <c r="B64" s="3"/>
      <c r="C64" s="3"/>
      <c r="D64" s="4"/>
      <c r="E64" s="4"/>
      <c r="F64" s="4"/>
      <c r="G64" s="6"/>
      <c r="H64" s="5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X64" s="15" t="s">
        <v>26</v>
      </c>
      <c r="Z64" s="20">
        <f ca="1">SUMIF($F:I,"三江島",I:I)</f>
        <v>0</v>
      </c>
      <c r="AA64" s="20">
        <f ca="1">SUMIF($F:J,"三江島",J:J)</f>
        <v>0</v>
      </c>
      <c r="AB64" s="20">
        <f ca="1">SUMIF($F:K,"三江島",K:K)</f>
        <v>0</v>
      </c>
      <c r="AC64" s="20">
        <f ca="1">SUMIF($F:L,"三江島",L:L)</f>
        <v>0</v>
      </c>
      <c r="AD64" s="20">
        <f ca="1">SUMIF($F:M,"三江島",M:M)</f>
        <v>0</v>
      </c>
      <c r="AE64" s="20">
        <f ca="1">SUMIF($F:N,"三江島",N:N)</f>
        <v>0</v>
      </c>
      <c r="AF64" s="20">
        <f ca="1">SUMIF($F:O,"三江島",O:O)</f>
        <v>0</v>
      </c>
      <c r="AG64" s="20">
        <f ca="1">SUMIF($F:P,"三江島",P:P)</f>
        <v>0</v>
      </c>
      <c r="AH64" s="20">
        <f ca="1">SUMIF($F:Q,"三江島",Q:Q)</f>
        <v>0</v>
      </c>
      <c r="AI64" s="20">
        <f ca="1">SUMIF($F:R,"三江島",R:R)</f>
        <v>0</v>
      </c>
      <c r="AJ64" s="20">
        <f ca="1">SUMIF($F:S,"三江島",S:S)</f>
        <v>0</v>
      </c>
      <c r="AK64" s="20">
        <f ca="1">SUMIF($F:T,"三江島",T:T)</f>
        <v>0</v>
      </c>
    </row>
    <row r="65" spans="1:38" ht="15.5" customHeight="1">
      <c r="A65" s="3"/>
      <c r="B65" s="3"/>
      <c r="C65" s="3"/>
      <c r="D65" s="4"/>
      <c r="E65" s="4"/>
      <c r="F65" s="4"/>
      <c r="G65" s="6"/>
      <c r="H65" s="5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Z65" s="24">
        <f>COUNTIF(F:F,"三江島")</f>
        <v>0</v>
      </c>
      <c r="AA65" s="20">
        <f>Z65</f>
        <v>0</v>
      </c>
      <c r="AB65" s="20">
        <f t="shared" ref="AB65:AK65" si="38">AA65</f>
        <v>0</v>
      </c>
      <c r="AC65" s="20">
        <f t="shared" si="38"/>
        <v>0</v>
      </c>
      <c r="AD65" s="20">
        <f t="shared" si="38"/>
        <v>0</v>
      </c>
      <c r="AE65" s="20">
        <f t="shared" si="38"/>
        <v>0</v>
      </c>
      <c r="AF65" s="20">
        <f t="shared" si="38"/>
        <v>0</v>
      </c>
      <c r="AG65" s="20">
        <f t="shared" si="38"/>
        <v>0</v>
      </c>
      <c r="AH65" s="20">
        <f t="shared" si="38"/>
        <v>0</v>
      </c>
      <c r="AI65" s="20">
        <f t="shared" si="38"/>
        <v>0</v>
      </c>
      <c r="AJ65" s="20">
        <f t="shared" si="38"/>
        <v>0</v>
      </c>
      <c r="AK65" s="20">
        <f t="shared" si="38"/>
        <v>0</v>
      </c>
    </row>
    <row r="66" spans="1:38" ht="15.5" customHeight="1">
      <c r="A66" s="3"/>
      <c r="B66" s="3"/>
      <c r="C66" s="3"/>
      <c r="D66" s="4"/>
      <c r="E66" s="4"/>
      <c r="F66" s="4"/>
      <c r="G66" s="6"/>
      <c r="H66" s="5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Z66" s="24" t="e">
        <f ca="1">Z64/Z65</f>
        <v>#DIV/0!</v>
      </c>
      <c r="AA66" s="24" t="e">
        <f t="shared" ref="AA66:AK66" ca="1" si="39">AA64/AA65</f>
        <v>#DIV/0!</v>
      </c>
      <c r="AB66" s="24" t="e">
        <f t="shared" ca="1" si="39"/>
        <v>#DIV/0!</v>
      </c>
      <c r="AC66" s="24" t="e">
        <f t="shared" ca="1" si="39"/>
        <v>#DIV/0!</v>
      </c>
      <c r="AD66" s="24" t="e">
        <f t="shared" ca="1" si="39"/>
        <v>#DIV/0!</v>
      </c>
      <c r="AE66" s="24" t="e">
        <f t="shared" ca="1" si="39"/>
        <v>#DIV/0!</v>
      </c>
      <c r="AF66" s="24" t="e">
        <f t="shared" ca="1" si="39"/>
        <v>#DIV/0!</v>
      </c>
      <c r="AG66" s="24" t="e">
        <f t="shared" ca="1" si="39"/>
        <v>#DIV/0!</v>
      </c>
      <c r="AH66" s="24" t="e">
        <f t="shared" ca="1" si="39"/>
        <v>#DIV/0!</v>
      </c>
      <c r="AI66" s="24" t="e">
        <f t="shared" ca="1" si="39"/>
        <v>#DIV/0!</v>
      </c>
      <c r="AJ66" s="24" t="e">
        <f t="shared" ca="1" si="39"/>
        <v>#DIV/0!</v>
      </c>
      <c r="AK66" s="24" t="e">
        <f t="shared" ca="1" si="39"/>
        <v>#DIV/0!</v>
      </c>
      <c r="AL66" s="20" t="str">
        <f>X64</f>
        <v>三江島</v>
      </c>
    </row>
    <row r="67" spans="1:38" ht="15.5" customHeight="1">
      <c r="A67" s="3"/>
      <c r="B67" s="3"/>
      <c r="C67" s="3"/>
      <c r="D67" s="4"/>
      <c r="E67" s="4"/>
      <c r="F67" s="4"/>
      <c r="G67" s="6"/>
      <c r="H67" s="5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X67" s="15" t="s">
        <v>47</v>
      </c>
      <c r="Z67" s="20">
        <f ca="1">SUMIF($F:I,"青野",I:I)</f>
        <v>0</v>
      </c>
      <c r="AA67" s="20">
        <f ca="1">SUMIF($F:J,"青野",J:J)</f>
        <v>0</v>
      </c>
      <c r="AB67" s="20">
        <f ca="1">SUMIF($F:K,"青野",K:K)</f>
        <v>0</v>
      </c>
      <c r="AC67" s="20">
        <f ca="1">SUMIF($F:L,"青野",L:L)</f>
        <v>0</v>
      </c>
      <c r="AD67" s="20">
        <f ca="1">SUMIF($F:M,"青野",M:M)</f>
        <v>0</v>
      </c>
      <c r="AE67" s="20">
        <f ca="1">SUMIF($F:N,"青野",N:N)</f>
        <v>0</v>
      </c>
      <c r="AF67" s="20">
        <f ca="1">SUMIF($F:O,"青野",O:O)</f>
        <v>0</v>
      </c>
      <c r="AG67" s="20">
        <f ca="1">SUMIF($F:P,"青野",P:P)</f>
        <v>0</v>
      </c>
      <c r="AH67" s="20">
        <f ca="1">SUMIF($F:Q,"青野",Q:Q)</f>
        <v>0</v>
      </c>
      <c r="AI67" s="20">
        <f ca="1">SUMIF($F:R,"青野",R:R)</f>
        <v>0</v>
      </c>
      <c r="AJ67" s="20">
        <f ca="1">SUMIF($F:S,"青野",S:S)</f>
        <v>0</v>
      </c>
      <c r="AK67" s="20">
        <f ca="1">SUMIF($F:T,"青野",T:T)</f>
        <v>0</v>
      </c>
    </row>
    <row r="68" spans="1:38" ht="15.5" customHeight="1">
      <c r="A68" s="3"/>
      <c r="B68" s="3"/>
      <c r="C68" s="3"/>
      <c r="D68" s="4"/>
      <c r="E68" s="4"/>
      <c r="F68" s="4"/>
      <c r="G68" s="6"/>
      <c r="H68" s="5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Z68" s="24">
        <f>COUNTIF(F:F,"青野")</f>
        <v>0</v>
      </c>
      <c r="AA68" s="20">
        <f>Z68</f>
        <v>0</v>
      </c>
      <c r="AB68" s="20">
        <f t="shared" ref="AB68:AK68" si="40">AA68</f>
        <v>0</v>
      </c>
      <c r="AC68" s="20">
        <f t="shared" si="40"/>
        <v>0</v>
      </c>
      <c r="AD68" s="20">
        <f t="shared" si="40"/>
        <v>0</v>
      </c>
      <c r="AE68" s="20">
        <f t="shared" si="40"/>
        <v>0</v>
      </c>
      <c r="AF68" s="20">
        <f t="shared" si="40"/>
        <v>0</v>
      </c>
      <c r="AG68" s="20">
        <f t="shared" si="40"/>
        <v>0</v>
      </c>
      <c r="AH68" s="20">
        <f t="shared" si="40"/>
        <v>0</v>
      </c>
      <c r="AI68" s="20">
        <f t="shared" si="40"/>
        <v>0</v>
      </c>
      <c r="AJ68" s="20">
        <f t="shared" si="40"/>
        <v>0</v>
      </c>
      <c r="AK68" s="20">
        <f t="shared" si="40"/>
        <v>0</v>
      </c>
    </row>
    <row r="69" spans="1:38" ht="15.5" customHeight="1">
      <c r="A69" s="3"/>
      <c r="B69" s="3"/>
      <c r="C69" s="3"/>
      <c r="D69" s="4"/>
      <c r="E69" s="4"/>
      <c r="F69" s="4"/>
      <c r="G69" s="6"/>
      <c r="H69" s="5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Z69" s="24" t="e">
        <f ca="1">Z67/Z68</f>
        <v>#DIV/0!</v>
      </c>
      <c r="AA69" s="24" t="e">
        <f t="shared" ref="AA69:AK69" ca="1" si="41">AA67/AA68</f>
        <v>#DIV/0!</v>
      </c>
      <c r="AB69" s="24" t="e">
        <f t="shared" ca="1" si="41"/>
        <v>#DIV/0!</v>
      </c>
      <c r="AC69" s="24" t="e">
        <f t="shared" ca="1" si="41"/>
        <v>#DIV/0!</v>
      </c>
      <c r="AD69" s="24" t="e">
        <f t="shared" ca="1" si="41"/>
        <v>#DIV/0!</v>
      </c>
      <c r="AE69" s="24" t="e">
        <f t="shared" ca="1" si="41"/>
        <v>#DIV/0!</v>
      </c>
      <c r="AF69" s="24" t="e">
        <f t="shared" ca="1" si="41"/>
        <v>#DIV/0!</v>
      </c>
      <c r="AG69" s="24" t="e">
        <f t="shared" ca="1" si="41"/>
        <v>#DIV/0!</v>
      </c>
      <c r="AH69" s="24" t="e">
        <f t="shared" ca="1" si="41"/>
        <v>#DIV/0!</v>
      </c>
      <c r="AI69" s="24" t="e">
        <f t="shared" ca="1" si="41"/>
        <v>#DIV/0!</v>
      </c>
      <c r="AJ69" s="24" t="e">
        <f t="shared" ca="1" si="41"/>
        <v>#DIV/0!</v>
      </c>
      <c r="AK69" s="24" t="e">
        <f t="shared" ca="1" si="41"/>
        <v>#DIV/0!</v>
      </c>
      <c r="AL69" s="20" t="str">
        <f>X67</f>
        <v>青野</v>
      </c>
    </row>
    <row r="70" spans="1:38" ht="15.5" customHeight="1">
      <c r="A70" s="3"/>
      <c r="B70" s="3"/>
      <c r="C70" s="3"/>
      <c r="D70" s="4"/>
      <c r="E70" s="4"/>
      <c r="F70" s="4"/>
      <c r="G70" s="6"/>
      <c r="H70" s="5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X70" s="15" t="s">
        <v>24</v>
      </c>
      <c r="Z70" s="20">
        <f ca="1">SUMIF($F:I,"岡崎西部",I:I)</f>
        <v>0</v>
      </c>
      <c r="AA70" s="20">
        <f ca="1">SUMIF($F:J,"岡崎西部",J:J)</f>
        <v>0</v>
      </c>
      <c r="AB70" s="20">
        <f ca="1">SUMIF($F:K,"岡崎西部",K:K)</f>
        <v>0</v>
      </c>
      <c r="AC70" s="20">
        <f ca="1">SUMIF($F:L,"岡崎西部",L:L)</f>
        <v>0</v>
      </c>
      <c r="AD70" s="20">
        <f ca="1">SUMIF($F:M,"岡崎西部",M:M)</f>
        <v>0</v>
      </c>
      <c r="AE70" s="20">
        <f ca="1">SUMIF($F:N,"岡崎西部",N:N)</f>
        <v>0</v>
      </c>
      <c r="AF70" s="20">
        <f ca="1">SUMIF($F:O,"岡崎西部",O:O)</f>
        <v>0</v>
      </c>
      <c r="AG70" s="20">
        <f ca="1">SUMIF($F:P,"岡崎西部",P:P)</f>
        <v>0</v>
      </c>
      <c r="AH70" s="20">
        <f ca="1">SUMIF($F:Q,"岡崎西部",Q:Q)</f>
        <v>0</v>
      </c>
      <c r="AI70" s="20">
        <f ca="1">SUMIF($F:R,"岡崎西部",R:R)</f>
        <v>0</v>
      </c>
      <c r="AJ70" s="20">
        <f ca="1">SUMIF($F:S,"岡崎西部",S:S)</f>
        <v>0</v>
      </c>
      <c r="AK70" s="20">
        <f ca="1">SUMIF($F:T,"岡崎西部",T:T)</f>
        <v>0</v>
      </c>
    </row>
    <row r="71" spans="1:38" ht="15.5" customHeight="1">
      <c r="A71" s="3"/>
      <c r="B71" s="3"/>
      <c r="C71" s="3"/>
      <c r="D71" s="4"/>
      <c r="E71" s="4"/>
      <c r="F71" s="4"/>
      <c r="G71" s="6"/>
      <c r="H71" s="5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Z71" s="24">
        <f>COUNTIF(F:F,"岡崎西部")</f>
        <v>1</v>
      </c>
      <c r="AA71" s="20">
        <f>Z71</f>
        <v>1</v>
      </c>
      <c r="AB71" s="20">
        <f t="shared" ref="AB71:AK71" si="42">AA71</f>
        <v>1</v>
      </c>
      <c r="AC71" s="20">
        <f t="shared" si="42"/>
        <v>1</v>
      </c>
      <c r="AD71" s="20">
        <f t="shared" si="42"/>
        <v>1</v>
      </c>
      <c r="AE71" s="20">
        <f t="shared" si="42"/>
        <v>1</v>
      </c>
      <c r="AF71" s="20">
        <f t="shared" si="42"/>
        <v>1</v>
      </c>
      <c r="AG71" s="20">
        <f t="shared" si="42"/>
        <v>1</v>
      </c>
      <c r="AH71" s="20">
        <f t="shared" si="42"/>
        <v>1</v>
      </c>
      <c r="AI71" s="20">
        <f t="shared" si="42"/>
        <v>1</v>
      </c>
      <c r="AJ71" s="20">
        <f t="shared" si="42"/>
        <v>1</v>
      </c>
      <c r="AK71" s="20">
        <f t="shared" si="42"/>
        <v>1</v>
      </c>
    </row>
    <row r="72" spans="1:38" ht="15.5" customHeight="1">
      <c r="A72" s="3"/>
      <c r="B72" s="3"/>
      <c r="C72" s="3"/>
      <c r="D72" s="4"/>
      <c r="E72" s="4"/>
      <c r="F72" s="4"/>
      <c r="G72" s="6"/>
      <c r="H72" s="5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Z72" s="24">
        <f ca="1">Z70/Z71</f>
        <v>0</v>
      </c>
      <c r="AA72" s="24">
        <f t="shared" ref="AA72:AK72" ca="1" si="43">AA70/AA71</f>
        <v>0</v>
      </c>
      <c r="AB72" s="24">
        <f t="shared" ca="1" si="43"/>
        <v>0</v>
      </c>
      <c r="AC72" s="24">
        <f t="shared" ca="1" si="43"/>
        <v>0</v>
      </c>
      <c r="AD72" s="24">
        <f t="shared" ca="1" si="43"/>
        <v>0</v>
      </c>
      <c r="AE72" s="24">
        <f t="shared" ca="1" si="43"/>
        <v>0</v>
      </c>
      <c r="AF72" s="24">
        <f t="shared" ca="1" si="43"/>
        <v>0</v>
      </c>
      <c r="AG72" s="24">
        <f t="shared" ca="1" si="43"/>
        <v>0</v>
      </c>
      <c r="AH72" s="24">
        <f t="shared" ca="1" si="43"/>
        <v>0</v>
      </c>
      <c r="AI72" s="24">
        <f t="shared" ca="1" si="43"/>
        <v>0</v>
      </c>
      <c r="AJ72" s="24">
        <f t="shared" ca="1" si="43"/>
        <v>0</v>
      </c>
      <c r="AK72" s="24">
        <f t="shared" ca="1" si="43"/>
        <v>0</v>
      </c>
      <c r="AL72" s="20" t="str">
        <f>X70</f>
        <v>岡崎西部</v>
      </c>
    </row>
    <row r="73" spans="1:38" ht="15.5" customHeight="1">
      <c r="A73" s="3"/>
      <c r="B73" s="3"/>
      <c r="C73" s="3"/>
      <c r="D73" s="3"/>
      <c r="E73" s="3"/>
      <c r="F73" s="3"/>
      <c r="G73" s="5"/>
      <c r="H73" s="5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X73" s="15" t="s">
        <v>32</v>
      </c>
      <c r="Z73" s="20">
        <f ca="1">SUMIF($F:I,"岡崎南部",I:I)</f>
        <v>0</v>
      </c>
      <c r="AA73" s="20">
        <f ca="1">SUMIF($F:J,"岡崎南部",J:J)</f>
        <v>0</v>
      </c>
      <c r="AB73" s="20">
        <f ca="1">SUMIF($F:K,"岡崎南部",K:K)</f>
        <v>0</v>
      </c>
      <c r="AC73" s="20">
        <f ca="1">SUMIF($F:L,"岡崎南部",L:L)</f>
        <v>0</v>
      </c>
      <c r="AD73" s="20">
        <f ca="1">SUMIF($F:M,"岡崎南部",M:M)</f>
        <v>0</v>
      </c>
      <c r="AE73" s="20">
        <f ca="1">SUMIF($F:N,"岡崎南部",N:N)</f>
        <v>0</v>
      </c>
      <c r="AF73" s="20">
        <f ca="1">SUMIF($F:O,"岡崎南部",O:O)</f>
        <v>0</v>
      </c>
      <c r="AG73" s="20">
        <f ca="1">SUMIF($F:P,"岡崎南部",P:P)</f>
        <v>0</v>
      </c>
      <c r="AH73" s="20">
        <f ca="1">SUMIF($F:Q,"岡崎南部",Q:Q)</f>
        <v>0</v>
      </c>
      <c r="AI73" s="20">
        <f ca="1">SUMIF($F:R,"岡崎南部",R:R)</f>
        <v>0</v>
      </c>
      <c r="AJ73" s="20">
        <f ca="1">SUMIF($F:S,"岡崎南部",S:S)</f>
        <v>0</v>
      </c>
      <c r="AK73" s="20">
        <f ca="1">SUMIF($F:T,"岡崎南部",T:T)</f>
        <v>0</v>
      </c>
    </row>
    <row r="74" spans="1:38" ht="15.5" customHeight="1">
      <c r="A74" s="3"/>
      <c r="B74" s="3"/>
      <c r="C74" s="3"/>
      <c r="D74" s="3"/>
      <c r="E74" s="3"/>
      <c r="F74" s="3"/>
      <c r="G74" s="5"/>
      <c r="H74" s="5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Z74" s="24">
        <f>COUNTIF(F:F,"岡崎南部")</f>
        <v>0</v>
      </c>
      <c r="AA74" s="20">
        <f>Z74</f>
        <v>0</v>
      </c>
      <c r="AB74" s="20">
        <f t="shared" ref="AB74:AK74" si="44">AA74</f>
        <v>0</v>
      </c>
      <c r="AC74" s="20">
        <f t="shared" si="44"/>
        <v>0</v>
      </c>
      <c r="AD74" s="20">
        <f t="shared" si="44"/>
        <v>0</v>
      </c>
      <c r="AE74" s="20">
        <f t="shared" si="44"/>
        <v>0</v>
      </c>
      <c r="AF74" s="20">
        <f t="shared" si="44"/>
        <v>0</v>
      </c>
      <c r="AG74" s="20">
        <f t="shared" si="44"/>
        <v>0</v>
      </c>
      <c r="AH74" s="20">
        <f t="shared" si="44"/>
        <v>0</v>
      </c>
      <c r="AI74" s="20">
        <f t="shared" si="44"/>
        <v>0</v>
      </c>
      <c r="AJ74" s="20">
        <f t="shared" si="44"/>
        <v>0</v>
      </c>
      <c r="AK74" s="20">
        <f t="shared" si="44"/>
        <v>0</v>
      </c>
    </row>
    <row r="75" spans="1:38" ht="15.5" customHeight="1">
      <c r="A75" s="3"/>
      <c r="B75" s="3"/>
      <c r="C75" s="3"/>
      <c r="D75" s="3"/>
      <c r="E75" s="3"/>
      <c r="F75" s="3"/>
      <c r="G75" s="5"/>
      <c r="H75" s="5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Z75" s="24" t="e">
        <f ca="1">Z73/Z74</f>
        <v>#DIV/0!</v>
      </c>
      <c r="AA75" s="24" t="e">
        <f t="shared" ref="AA75:AK75" ca="1" si="45">AA73/AA74</f>
        <v>#DIV/0!</v>
      </c>
      <c r="AB75" s="24" t="e">
        <f t="shared" ca="1" si="45"/>
        <v>#DIV/0!</v>
      </c>
      <c r="AC75" s="24" t="e">
        <f t="shared" ca="1" si="45"/>
        <v>#DIV/0!</v>
      </c>
      <c r="AD75" s="24" t="e">
        <f t="shared" ca="1" si="45"/>
        <v>#DIV/0!</v>
      </c>
      <c r="AE75" s="24" t="e">
        <f t="shared" ca="1" si="45"/>
        <v>#DIV/0!</v>
      </c>
      <c r="AF75" s="24" t="e">
        <f t="shared" ca="1" si="45"/>
        <v>#DIV/0!</v>
      </c>
      <c r="AG75" s="24" t="e">
        <f t="shared" ca="1" si="45"/>
        <v>#DIV/0!</v>
      </c>
      <c r="AH75" s="24" t="e">
        <f t="shared" ca="1" si="45"/>
        <v>#DIV/0!</v>
      </c>
      <c r="AI75" s="24" t="e">
        <f t="shared" ca="1" si="45"/>
        <v>#DIV/0!</v>
      </c>
      <c r="AJ75" s="24" t="e">
        <f t="shared" ca="1" si="45"/>
        <v>#DIV/0!</v>
      </c>
      <c r="AK75" s="24" t="e">
        <f t="shared" ca="1" si="45"/>
        <v>#DIV/0!</v>
      </c>
      <c r="AL75" s="20" t="str">
        <f>X73</f>
        <v>岡崎南部</v>
      </c>
    </row>
    <row r="76" spans="1:38" ht="15.5" customHeight="1">
      <c r="A76" s="3"/>
      <c r="B76" s="3"/>
      <c r="C76" s="3"/>
      <c r="D76" s="3"/>
      <c r="E76" s="3"/>
      <c r="F76" s="3"/>
      <c r="G76" s="5"/>
      <c r="H76" s="5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X76" s="27" t="s">
        <v>43</v>
      </c>
      <c r="Z76" s="20">
        <f ca="1">SUMIF($F:I,"岡崎（石垣）",I:I)</f>
        <v>0</v>
      </c>
      <c r="AA76" s="20">
        <f ca="1">SUMIF($F:J,"岡崎（石垣）",J:J)</f>
        <v>0</v>
      </c>
      <c r="AB76" s="20">
        <f ca="1">SUMIF($F:K,"岡崎（石垣）",K:K)</f>
        <v>0</v>
      </c>
      <c r="AC76" s="20">
        <f ca="1">SUMIF($F:L,"岡崎（石垣）",L:L)</f>
        <v>0</v>
      </c>
      <c r="AD76" s="20">
        <f ca="1">SUMIF($F:M,"岡崎（石垣）",M:M)</f>
        <v>0</v>
      </c>
      <c r="AE76" s="20">
        <f ca="1">SUMIF($F:N,"岡崎（石垣）",N:N)</f>
        <v>0</v>
      </c>
      <c r="AF76" s="20">
        <f ca="1">SUMIF($F:O,"岡崎（石垣）",O:O)</f>
        <v>0</v>
      </c>
      <c r="AG76" s="20">
        <f ca="1">SUMIF($F:P,"岡崎（石垣）",P:P)</f>
        <v>0</v>
      </c>
      <c r="AH76" s="20">
        <f ca="1">SUMIF($F:Q,"岡崎（石垣）",Q:Q)</f>
        <v>0</v>
      </c>
      <c r="AI76" s="20">
        <f ca="1">SUMIF($F:R,"岡崎（石垣）",R:R)</f>
        <v>0</v>
      </c>
      <c r="AJ76" s="20">
        <f ca="1">SUMIF($F:S,"岡崎（石垣）",S:S)</f>
        <v>0</v>
      </c>
      <c r="AK76" s="20">
        <f ca="1">SUMIF($F:T,"岡崎（石垣）",T:T)</f>
        <v>0</v>
      </c>
      <c r="AL76" s="27"/>
    </row>
    <row r="77" spans="1:38" ht="15.5" customHeight="1">
      <c r="A77" s="3"/>
      <c r="B77" s="3"/>
      <c r="C77" s="3"/>
      <c r="D77" s="3"/>
      <c r="E77" s="3"/>
      <c r="F77" s="3"/>
      <c r="G77" s="5"/>
      <c r="H77" s="5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Z77" s="24">
        <f>COUNTIF(F:F,"岡崎（石垣）")</f>
        <v>0</v>
      </c>
      <c r="AA77" s="20">
        <f>Z77</f>
        <v>0</v>
      </c>
      <c r="AB77" s="20">
        <f t="shared" ref="AB77:AK77" si="46">AA77</f>
        <v>0</v>
      </c>
      <c r="AC77" s="20">
        <f t="shared" si="46"/>
        <v>0</v>
      </c>
      <c r="AD77" s="20">
        <f t="shared" si="46"/>
        <v>0</v>
      </c>
      <c r="AE77" s="20">
        <f t="shared" si="46"/>
        <v>0</v>
      </c>
      <c r="AF77" s="20">
        <f t="shared" si="46"/>
        <v>0</v>
      </c>
      <c r="AG77" s="20">
        <f t="shared" si="46"/>
        <v>0</v>
      </c>
      <c r="AH77" s="20">
        <f t="shared" si="46"/>
        <v>0</v>
      </c>
      <c r="AI77" s="20">
        <f t="shared" si="46"/>
        <v>0</v>
      </c>
      <c r="AJ77" s="20">
        <f t="shared" si="46"/>
        <v>0</v>
      </c>
      <c r="AK77" s="20">
        <f t="shared" si="46"/>
        <v>0</v>
      </c>
    </row>
    <row r="78" spans="1:38" ht="15.5" customHeight="1">
      <c r="A78" s="3"/>
      <c r="B78" s="3"/>
      <c r="C78" s="3"/>
      <c r="D78" s="3"/>
      <c r="E78" s="3"/>
      <c r="F78" s="3"/>
      <c r="G78" s="5"/>
      <c r="H78" s="5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Z78" s="24" t="e">
        <f ca="1">Z76/Z77</f>
        <v>#DIV/0!</v>
      </c>
      <c r="AA78" s="24" t="e">
        <f t="shared" ref="AA78:AK78" ca="1" si="47">AA76/AA77</f>
        <v>#DIV/0!</v>
      </c>
      <c r="AB78" s="24" t="e">
        <f t="shared" ca="1" si="47"/>
        <v>#DIV/0!</v>
      </c>
      <c r="AC78" s="24" t="e">
        <f t="shared" ca="1" si="47"/>
        <v>#DIV/0!</v>
      </c>
      <c r="AD78" s="24" t="e">
        <f t="shared" ca="1" si="47"/>
        <v>#DIV/0!</v>
      </c>
      <c r="AE78" s="24" t="e">
        <f t="shared" ca="1" si="47"/>
        <v>#DIV/0!</v>
      </c>
      <c r="AF78" s="24" t="e">
        <f t="shared" ca="1" si="47"/>
        <v>#DIV/0!</v>
      </c>
      <c r="AG78" s="24" t="e">
        <f t="shared" ca="1" si="47"/>
        <v>#DIV/0!</v>
      </c>
      <c r="AH78" s="24" t="e">
        <f t="shared" ca="1" si="47"/>
        <v>#DIV/0!</v>
      </c>
      <c r="AI78" s="24" t="e">
        <f t="shared" ca="1" si="47"/>
        <v>#DIV/0!</v>
      </c>
      <c r="AJ78" s="24" t="e">
        <f t="shared" ca="1" si="47"/>
        <v>#DIV/0!</v>
      </c>
      <c r="AK78" s="24" t="e">
        <f t="shared" ca="1" si="47"/>
        <v>#DIV/0!</v>
      </c>
      <c r="AL78" s="20" t="str">
        <f>X76</f>
        <v>岡崎（石垣）</v>
      </c>
    </row>
    <row r="79" spans="1:38" ht="15.5" customHeight="1">
      <c r="A79" s="3"/>
      <c r="B79" s="3"/>
      <c r="C79" s="3"/>
      <c r="D79" s="3"/>
      <c r="E79" s="3"/>
      <c r="F79" s="3"/>
      <c r="G79" s="5"/>
      <c r="H79" s="5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X79" s="15" t="s">
        <v>29</v>
      </c>
      <c r="Z79" s="20">
        <f ca="1">SUMIF($F:I,"岡崎（石垣）",I:I)</f>
        <v>0</v>
      </c>
      <c r="AA79" s="20">
        <f ca="1">SUMIF($F:J,"岡崎（石垣）",J:J)</f>
        <v>0</v>
      </c>
      <c r="AB79" s="20">
        <f ca="1">SUMIF($F:K,"岡崎（石垣）",K:K)</f>
        <v>0</v>
      </c>
      <c r="AC79" s="20">
        <f ca="1">SUMIF($F:L,"岡崎（石垣）",L:L)</f>
        <v>0</v>
      </c>
      <c r="AD79" s="20">
        <f ca="1">SUMIF($F:M,"岡崎（石垣）",M:M)</f>
        <v>0</v>
      </c>
      <c r="AE79" s="20">
        <f ca="1">SUMIF($F:N,"岡崎（石垣）",N:N)</f>
        <v>0</v>
      </c>
      <c r="AF79" s="20">
        <f ca="1">SUMIF($F:O,"岡崎（石垣）",O:O)</f>
        <v>0</v>
      </c>
      <c r="AG79" s="20">
        <f ca="1">SUMIF($F:P,"岡崎（石垣）",P:P)</f>
        <v>0</v>
      </c>
      <c r="AH79" s="20">
        <f ca="1">SUMIF($F:Q,"岡崎（石垣）",Q:Q)</f>
        <v>0</v>
      </c>
      <c r="AI79" s="20">
        <f ca="1">SUMIF($F:R,"岡崎（石垣）",R:R)</f>
        <v>0</v>
      </c>
      <c r="AJ79" s="20">
        <f ca="1">SUMIF($F:S,"岡崎（石垣）",S:S)</f>
        <v>0</v>
      </c>
      <c r="AK79" s="20">
        <f ca="1">SUMIF($F:T,"岡崎（石垣）",T:T)</f>
        <v>0</v>
      </c>
    </row>
    <row r="80" spans="1:38" ht="15.5" customHeight="1">
      <c r="A80" s="3"/>
      <c r="B80" s="3"/>
      <c r="C80" s="3"/>
      <c r="D80" s="3"/>
      <c r="E80" s="3"/>
      <c r="F80" s="3"/>
      <c r="G80" s="5"/>
      <c r="H80" s="5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Z80" s="24">
        <f>COUNTIF(F:F,"岡崎（石垣）")</f>
        <v>0</v>
      </c>
      <c r="AA80" s="20">
        <f>Z80</f>
        <v>0</v>
      </c>
      <c r="AB80" s="20">
        <f t="shared" ref="AB80:AK80" si="48">AA80</f>
        <v>0</v>
      </c>
      <c r="AC80" s="20">
        <f t="shared" si="48"/>
        <v>0</v>
      </c>
      <c r="AD80" s="20">
        <f t="shared" si="48"/>
        <v>0</v>
      </c>
      <c r="AE80" s="20">
        <f t="shared" si="48"/>
        <v>0</v>
      </c>
      <c r="AF80" s="20">
        <f t="shared" si="48"/>
        <v>0</v>
      </c>
      <c r="AG80" s="20">
        <f t="shared" si="48"/>
        <v>0</v>
      </c>
      <c r="AH80" s="20">
        <f t="shared" si="48"/>
        <v>0</v>
      </c>
      <c r="AI80" s="20">
        <f t="shared" si="48"/>
        <v>0</v>
      </c>
      <c r="AJ80" s="20">
        <f t="shared" si="48"/>
        <v>0</v>
      </c>
      <c r="AK80" s="20">
        <f t="shared" si="48"/>
        <v>0</v>
      </c>
    </row>
    <row r="81" spans="1:38" ht="15.5" customHeight="1">
      <c r="A81" s="3"/>
      <c r="B81" s="3"/>
      <c r="C81" s="3"/>
      <c r="D81" s="3"/>
      <c r="E81" s="3"/>
      <c r="F81" s="3"/>
      <c r="G81" s="5"/>
      <c r="H81" s="5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Z81" s="24" t="e">
        <f ca="1">Z79/Z80</f>
        <v>#DIV/0!</v>
      </c>
      <c r="AA81" s="24" t="e">
        <f t="shared" ref="AA81:AK81" ca="1" si="49">AA79/AA80</f>
        <v>#DIV/0!</v>
      </c>
      <c r="AB81" s="24" t="e">
        <f t="shared" ca="1" si="49"/>
        <v>#DIV/0!</v>
      </c>
      <c r="AC81" s="24" t="e">
        <f t="shared" ca="1" si="49"/>
        <v>#DIV/0!</v>
      </c>
      <c r="AD81" s="24" t="e">
        <f t="shared" ca="1" si="49"/>
        <v>#DIV/0!</v>
      </c>
      <c r="AE81" s="24" t="e">
        <f t="shared" ca="1" si="49"/>
        <v>#DIV/0!</v>
      </c>
      <c r="AF81" s="24" t="e">
        <f t="shared" ca="1" si="49"/>
        <v>#DIV/0!</v>
      </c>
      <c r="AG81" s="24" t="e">
        <f t="shared" ca="1" si="49"/>
        <v>#DIV/0!</v>
      </c>
      <c r="AH81" s="24" t="e">
        <f t="shared" ca="1" si="49"/>
        <v>#DIV/0!</v>
      </c>
      <c r="AI81" s="24" t="e">
        <f t="shared" ca="1" si="49"/>
        <v>#DIV/0!</v>
      </c>
      <c r="AJ81" s="24" t="e">
        <f t="shared" ca="1" si="49"/>
        <v>#DIV/0!</v>
      </c>
      <c r="AK81" s="24" t="e">
        <f t="shared" ca="1" si="49"/>
        <v>#DIV/0!</v>
      </c>
      <c r="AL81" s="20" t="str">
        <f>X79</f>
        <v>本宿</v>
      </c>
    </row>
    <row r="82" spans="1:38" ht="15.5" customHeight="1">
      <c r="A82" s="3"/>
      <c r="B82" s="3"/>
      <c r="C82" s="3"/>
      <c r="D82" s="3"/>
      <c r="E82" s="4"/>
      <c r="F82" s="4"/>
      <c r="G82" s="5"/>
      <c r="H82" s="5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X82" s="15" t="s">
        <v>39</v>
      </c>
      <c r="Z82" s="20">
        <f ca="1">SUMIF($F:I,"岡崎北部",I:I)</f>
        <v>0</v>
      </c>
      <c r="AA82" s="20">
        <f ca="1">SUMIF($F:J,"岡崎北部",J:J)</f>
        <v>0</v>
      </c>
      <c r="AB82" s="20">
        <f ca="1">SUMIF($F:K,"岡崎北部",K:K)</f>
        <v>0</v>
      </c>
      <c r="AC82" s="20">
        <f ca="1">SUMIF($F:L,"岡崎北部",L:L)</f>
        <v>0</v>
      </c>
      <c r="AD82" s="20">
        <f ca="1">SUMIF($F:M,"岡崎北部",M:M)</f>
        <v>0</v>
      </c>
      <c r="AE82" s="20">
        <f ca="1">SUMIF($F:N,"岡崎北部",N:N)</f>
        <v>0</v>
      </c>
      <c r="AF82" s="20">
        <f ca="1">SUMIF($F:O,"岡崎北部",O:O)</f>
        <v>0</v>
      </c>
      <c r="AG82" s="20">
        <f ca="1">SUMIF($F:P,"岡崎北部",P:P)</f>
        <v>0</v>
      </c>
      <c r="AH82" s="20">
        <f ca="1">SUMIF($F:Q,"岡崎北部",Q:Q)</f>
        <v>0</v>
      </c>
      <c r="AI82" s="20">
        <f ca="1">SUMIF($F:R,"岡崎北部",R:R)</f>
        <v>0</v>
      </c>
      <c r="AJ82" s="20">
        <f ca="1">SUMIF($F:S,"岡崎北部",S:S)</f>
        <v>0</v>
      </c>
      <c r="AK82" s="20">
        <f ca="1">SUMIF($F:T,"岡崎北部",T:T)</f>
        <v>0</v>
      </c>
    </row>
    <row r="83" spans="1:38" ht="15.5" customHeight="1">
      <c r="A83" s="3"/>
      <c r="B83" s="3"/>
      <c r="C83" s="3"/>
      <c r="D83" s="3"/>
      <c r="E83" s="3"/>
      <c r="F83" s="3"/>
      <c r="G83" s="5"/>
      <c r="H83" s="5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Z83" s="24">
        <f>COUNTIF(F:F,"岡崎北部")</f>
        <v>0</v>
      </c>
      <c r="AA83" s="20">
        <f>Z83</f>
        <v>0</v>
      </c>
      <c r="AB83" s="20">
        <f t="shared" ref="AB83:AK83" si="50">AA83</f>
        <v>0</v>
      </c>
      <c r="AC83" s="20">
        <f t="shared" si="50"/>
        <v>0</v>
      </c>
      <c r="AD83" s="20">
        <f t="shared" si="50"/>
        <v>0</v>
      </c>
      <c r="AE83" s="20">
        <f t="shared" si="50"/>
        <v>0</v>
      </c>
      <c r="AF83" s="20">
        <f t="shared" si="50"/>
        <v>0</v>
      </c>
      <c r="AG83" s="20">
        <f t="shared" si="50"/>
        <v>0</v>
      </c>
      <c r="AH83" s="20">
        <f t="shared" si="50"/>
        <v>0</v>
      </c>
      <c r="AI83" s="20">
        <f t="shared" si="50"/>
        <v>0</v>
      </c>
      <c r="AJ83" s="20">
        <f t="shared" si="50"/>
        <v>0</v>
      </c>
      <c r="AK83" s="20">
        <f t="shared" si="50"/>
        <v>0</v>
      </c>
    </row>
    <row r="84" spans="1:38" ht="15.5" customHeight="1">
      <c r="A84" s="3"/>
      <c r="B84" s="3"/>
      <c r="C84" s="3"/>
      <c r="D84" s="3"/>
      <c r="E84" s="3"/>
      <c r="F84" s="3"/>
      <c r="G84" s="5"/>
      <c r="H84" s="5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Z84" s="24" t="e">
        <f ca="1">Z82/Z83</f>
        <v>#DIV/0!</v>
      </c>
      <c r="AA84" s="24" t="e">
        <f t="shared" ref="AA84:AK84" ca="1" si="51">AA82/AA83</f>
        <v>#DIV/0!</v>
      </c>
      <c r="AB84" s="24" t="e">
        <f t="shared" ca="1" si="51"/>
        <v>#DIV/0!</v>
      </c>
      <c r="AC84" s="24" t="e">
        <f t="shared" ca="1" si="51"/>
        <v>#DIV/0!</v>
      </c>
      <c r="AD84" s="24" t="e">
        <f t="shared" ca="1" si="51"/>
        <v>#DIV/0!</v>
      </c>
      <c r="AE84" s="24" t="e">
        <f t="shared" ca="1" si="51"/>
        <v>#DIV/0!</v>
      </c>
      <c r="AF84" s="24" t="e">
        <f t="shared" ca="1" si="51"/>
        <v>#DIV/0!</v>
      </c>
      <c r="AG84" s="24" t="e">
        <f t="shared" ca="1" si="51"/>
        <v>#DIV/0!</v>
      </c>
      <c r="AH84" s="24" t="e">
        <f t="shared" ca="1" si="51"/>
        <v>#DIV/0!</v>
      </c>
      <c r="AI84" s="24" t="e">
        <f t="shared" ca="1" si="51"/>
        <v>#DIV/0!</v>
      </c>
      <c r="AJ84" s="24" t="e">
        <f t="shared" ca="1" si="51"/>
        <v>#DIV/0!</v>
      </c>
      <c r="AK84" s="24" t="e">
        <f t="shared" ca="1" si="51"/>
        <v>#DIV/0!</v>
      </c>
      <c r="AL84" s="20" t="str">
        <f>X82</f>
        <v>岡崎北部</v>
      </c>
    </row>
    <row r="85" spans="1:38" ht="15.5" customHeight="1">
      <c r="A85" s="3"/>
      <c r="B85" s="3"/>
      <c r="C85" s="1"/>
      <c r="D85" s="3"/>
      <c r="E85" s="3"/>
      <c r="F85" s="3"/>
      <c r="G85" s="5"/>
      <c r="H85" s="5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X85" s="15" t="s">
        <v>49</v>
      </c>
      <c r="Z85" s="20">
        <f ca="1">SUMIF($F:I,"美合北部",I:I)</f>
        <v>0</v>
      </c>
      <c r="AA85" s="20">
        <f ca="1">SUMIF($F:J,"美合北部",J:J)</f>
        <v>0</v>
      </c>
      <c r="AB85" s="20">
        <f ca="1">SUMIF($F:K,"美合北部",K:K)</f>
        <v>0</v>
      </c>
      <c r="AC85" s="20">
        <f ca="1">SUMIF($F:L,"美合北部",L:L)</f>
        <v>0</v>
      </c>
      <c r="AD85" s="20">
        <f ca="1">SUMIF($F:M,"美合北部",M:M)</f>
        <v>0</v>
      </c>
      <c r="AE85" s="20">
        <f ca="1">SUMIF($F:N,"美合北部",N:N)</f>
        <v>0</v>
      </c>
      <c r="AF85" s="20">
        <f ca="1">SUMIF($F:O,"美合北部",O:O)</f>
        <v>0</v>
      </c>
      <c r="AG85" s="20">
        <f ca="1">SUMIF($F:P,"美合北部",P:P)</f>
        <v>0</v>
      </c>
      <c r="AH85" s="20">
        <f ca="1">SUMIF($F:Q,"美合北部",Q:Q)</f>
        <v>0</v>
      </c>
      <c r="AI85" s="20">
        <f ca="1">SUMIF($F:R,"美合北部",R:R)</f>
        <v>0</v>
      </c>
      <c r="AJ85" s="20">
        <f ca="1">SUMIF($F:S,"美合北部",S:S)</f>
        <v>0</v>
      </c>
      <c r="AK85" s="20">
        <f ca="1">SUMIF($F:T,"美合北部",T:T)</f>
        <v>0</v>
      </c>
    </row>
    <row r="86" spans="1:38" ht="15.5" customHeight="1">
      <c r="A86" s="3"/>
      <c r="B86" s="3"/>
      <c r="C86" s="3"/>
      <c r="D86" s="3"/>
      <c r="E86" s="3"/>
      <c r="F86" s="3"/>
      <c r="G86" s="5"/>
      <c r="H86" s="5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Z86" s="24">
        <f>COUNTIF(F:F,"美合北部")</f>
        <v>0</v>
      </c>
      <c r="AA86" s="20">
        <f>Z86</f>
        <v>0</v>
      </c>
      <c r="AB86" s="20">
        <f t="shared" ref="AB86:AK86" si="52">AA86</f>
        <v>0</v>
      </c>
      <c r="AC86" s="20">
        <f t="shared" si="52"/>
        <v>0</v>
      </c>
      <c r="AD86" s="20">
        <f t="shared" si="52"/>
        <v>0</v>
      </c>
      <c r="AE86" s="20">
        <f t="shared" si="52"/>
        <v>0</v>
      </c>
      <c r="AF86" s="20">
        <f t="shared" si="52"/>
        <v>0</v>
      </c>
      <c r="AG86" s="20">
        <f t="shared" si="52"/>
        <v>0</v>
      </c>
      <c r="AH86" s="20">
        <f t="shared" si="52"/>
        <v>0</v>
      </c>
      <c r="AI86" s="20">
        <f t="shared" si="52"/>
        <v>0</v>
      </c>
      <c r="AJ86" s="20">
        <f t="shared" si="52"/>
        <v>0</v>
      </c>
      <c r="AK86" s="20">
        <f t="shared" si="52"/>
        <v>0</v>
      </c>
    </row>
    <row r="87" spans="1:38" ht="15.5" customHeight="1">
      <c r="A87" s="3"/>
      <c r="B87" s="3"/>
      <c r="C87" s="3"/>
      <c r="D87" s="3"/>
      <c r="E87" s="3"/>
      <c r="F87" s="3"/>
      <c r="G87" s="5"/>
      <c r="H87" s="5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Z87" s="24" t="e">
        <f ca="1">Z85/Z86</f>
        <v>#DIV/0!</v>
      </c>
      <c r="AA87" s="24" t="e">
        <f t="shared" ref="AA87:AK87" ca="1" si="53">AA85/AA86</f>
        <v>#DIV/0!</v>
      </c>
      <c r="AB87" s="24" t="e">
        <f t="shared" ca="1" si="53"/>
        <v>#DIV/0!</v>
      </c>
      <c r="AC87" s="24" t="e">
        <f t="shared" ca="1" si="53"/>
        <v>#DIV/0!</v>
      </c>
      <c r="AD87" s="24" t="e">
        <f t="shared" ca="1" si="53"/>
        <v>#DIV/0!</v>
      </c>
      <c r="AE87" s="24" t="e">
        <f t="shared" ca="1" si="53"/>
        <v>#DIV/0!</v>
      </c>
      <c r="AF87" s="24" t="e">
        <f t="shared" ca="1" si="53"/>
        <v>#DIV/0!</v>
      </c>
      <c r="AG87" s="24" t="e">
        <f t="shared" ca="1" si="53"/>
        <v>#DIV/0!</v>
      </c>
      <c r="AH87" s="24" t="e">
        <f t="shared" ca="1" si="53"/>
        <v>#DIV/0!</v>
      </c>
      <c r="AI87" s="24" t="e">
        <f t="shared" ca="1" si="53"/>
        <v>#DIV/0!</v>
      </c>
      <c r="AJ87" s="24" t="e">
        <f t="shared" ca="1" si="53"/>
        <v>#DIV/0!</v>
      </c>
      <c r="AK87" s="24" t="e">
        <f t="shared" ca="1" si="53"/>
        <v>#DIV/0!</v>
      </c>
      <c r="AL87" s="20" t="str">
        <f>X85</f>
        <v>美合北部</v>
      </c>
    </row>
    <row r="88" spans="1:38" ht="15.5" customHeight="1">
      <c r="A88" s="4"/>
      <c r="B88" s="4"/>
      <c r="C88" s="1"/>
      <c r="D88" s="4"/>
      <c r="E88" s="4"/>
      <c r="F88" s="4"/>
      <c r="G88" s="6"/>
      <c r="H88" s="6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X88" s="15" t="s">
        <v>50</v>
      </c>
      <c r="Z88" s="20">
        <f ca="1">SUMIF($F:I,"岩津",I:I)</f>
        <v>0</v>
      </c>
      <c r="AA88" s="20">
        <f ca="1">SUMIF($F:J,"岩津",J:J)</f>
        <v>0</v>
      </c>
      <c r="AB88" s="20">
        <f ca="1">SUMIF($F:K,"岩津",K:K)</f>
        <v>0</v>
      </c>
      <c r="AC88" s="20">
        <f ca="1">SUMIF($F:L,"岩津",L:L)</f>
        <v>0</v>
      </c>
      <c r="AD88" s="20">
        <f ca="1">SUMIF($F:M,"岩津",M:M)</f>
        <v>0</v>
      </c>
      <c r="AE88" s="20">
        <f ca="1">SUMIF($F:N,"岩津",N:N)</f>
        <v>0</v>
      </c>
      <c r="AF88" s="20">
        <f ca="1">SUMIF($F:O,"岩津",O:O)</f>
        <v>0</v>
      </c>
      <c r="AG88" s="20">
        <f ca="1">SUMIF($F:P,"岩津",P:P)</f>
        <v>0</v>
      </c>
      <c r="AH88" s="20">
        <f ca="1">SUMIF($F:Q,"岩津",Q:Q)</f>
        <v>0</v>
      </c>
      <c r="AI88" s="20">
        <f ca="1">SUMIF($F:R,"岩津",R:R)</f>
        <v>0</v>
      </c>
      <c r="AJ88" s="20">
        <f ca="1">SUMIF($F:S,"岩津",S:S)</f>
        <v>0</v>
      </c>
      <c r="AK88" s="20">
        <f ca="1">SUMIF($F:T,"岩津",T:T)</f>
        <v>0</v>
      </c>
    </row>
    <row r="89" spans="1:38" ht="15.5" customHeight="1">
      <c r="A89" s="3"/>
      <c r="B89" s="3"/>
      <c r="C89" s="3"/>
      <c r="D89" s="4"/>
      <c r="E89" s="4"/>
      <c r="F89" s="4"/>
      <c r="G89" s="6"/>
      <c r="H89" s="5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Z89" s="24">
        <f>COUNTIF(F:F,"岩津")</f>
        <v>0</v>
      </c>
      <c r="AA89" s="20">
        <f>Z89</f>
        <v>0</v>
      </c>
      <c r="AB89" s="20">
        <f t="shared" ref="AB89:AK89" si="54">AA89</f>
        <v>0</v>
      </c>
      <c r="AC89" s="20">
        <f t="shared" si="54"/>
        <v>0</v>
      </c>
      <c r="AD89" s="20">
        <f t="shared" si="54"/>
        <v>0</v>
      </c>
      <c r="AE89" s="20">
        <f t="shared" si="54"/>
        <v>0</v>
      </c>
      <c r="AF89" s="20">
        <f t="shared" si="54"/>
        <v>0</v>
      </c>
      <c r="AG89" s="20">
        <f t="shared" si="54"/>
        <v>0</v>
      </c>
      <c r="AH89" s="20">
        <f t="shared" si="54"/>
        <v>0</v>
      </c>
      <c r="AI89" s="20">
        <f t="shared" si="54"/>
        <v>0</v>
      </c>
      <c r="AJ89" s="20">
        <f t="shared" si="54"/>
        <v>0</v>
      </c>
      <c r="AK89" s="20">
        <f t="shared" si="54"/>
        <v>0</v>
      </c>
    </row>
    <row r="90" spans="1:38" ht="15.5" customHeight="1">
      <c r="A90" s="3"/>
      <c r="B90" s="3"/>
      <c r="C90" s="1"/>
      <c r="D90" s="4"/>
      <c r="E90" s="4"/>
      <c r="F90" s="4"/>
      <c r="G90" s="6"/>
      <c r="H90" s="5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Z90" s="24" t="e">
        <f ca="1">Z88/Z89</f>
        <v>#DIV/0!</v>
      </c>
      <c r="AA90" s="24" t="e">
        <f t="shared" ref="AA90:AK90" ca="1" si="55">AA88/AA89</f>
        <v>#DIV/0!</v>
      </c>
      <c r="AB90" s="24" t="e">
        <f t="shared" ca="1" si="55"/>
        <v>#DIV/0!</v>
      </c>
      <c r="AC90" s="24" t="e">
        <f t="shared" ca="1" si="55"/>
        <v>#DIV/0!</v>
      </c>
      <c r="AD90" s="24" t="e">
        <f t="shared" ca="1" si="55"/>
        <v>#DIV/0!</v>
      </c>
      <c r="AE90" s="24" t="e">
        <f t="shared" ca="1" si="55"/>
        <v>#DIV/0!</v>
      </c>
      <c r="AF90" s="24" t="e">
        <f t="shared" ca="1" si="55"/>
        <v>#DIV/0!</v>
      </c>
      <c r="AG90" s="24" t="e">
        <f t="shared" ca="1" si="55"/>
        <v>#DIV/0!</v>
      </c>
      <c r="AH90" s="24" t="e">
        <f t="shared" ca="1" si="55"/>
        <v>#DIV/0!</v>
      </c>
      <c r="AI90" s="24" t="e">
        <f t="shared" ca="1" si="55"/>
        <v>#DIV/0!</v>
      </c>
      <c r="AJ90" s="24" t="e">
        <f t="shared" ca="1" si="55"/>
        <v>#DIV/0!</v>
      </c>
      <c r="AK90" s="24" t="e">
        <f t="shared" ca="1" si="55"/>
        <v>#DIV/0!</v>
      </c>
      <c r="AL90" s="20" t="str">
        <f>X88</f>
        <v>岩津</v>
      </c>
    </row>
    <row r="91" spans="1:38" ht="15.5" customHeight="1">
      <c r="A91" s="3"/>
      <c r="B91" s="3"/>
      <c r="C91" s="3"/>
      <c r="D91" s="4"/>
      <c r="E91" s="4"/>
      <c r="F91" s="4"/>
      <c r="G91" s="6"/>
      <c r="H91" s="5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X91" s="15" t="s">
        <v>51</v>
      </c>
      <c r="Z91" s="20">
        <f ca="1">SUMIF($F:I,"大平",I:I)</f>
        <v>0</v>
      </c>
      <c r="AA91" s="20">
        <f ca="1">SUMIF($F:J,"大平",J:J)</f>
        <v>0</v>
      </c>
      <c r="AB91" s="20">
        <f ca="1">SUMIF($F:K,"大平",K:K)</f>
        <v>0</v>
      </c>
      <c r="AC91" s="20">
        <f ca="1">SUMIF($F:L,"大平",L:L)</f>
        <v>0</v>
      </c>
      <c r="AD91" s="20">
        <f ca="1">SUMIF($F:M,"大平",M:M)</f>
        <v>0</v>
      </c>
      <c r="AE91" s="20">
        <f ca="1">SUMIF($F:N,"大平",N:N)</f>
        <v>0</v>
      </c>
      <c r="AF91" s="20">
        <f ca="1">SUMIF($F:O,"大平",O:O)</f>
        <v>0</v>
      </c>
      <c r="AG91" s="20">
        <f ca="1">SUMIF($F:P,"大平",P:P)</f>
        <v>0</v>
      </c>
      <c r="AH91" s="20">
        <f ca="1">SUMIF($F:Q,"大平",Q:Q)</f>
        <v>0</v>
      </c>
      <c r="AI91" s="20">
        <f ca="1">SUMIF($F:R,"大平",R:R)</f>
        <v>0</v>
      </c>
      <c r="AJ91" s="20">
        <f ca="1">SUMIF($F:S,"大平",S:S)</f>
        <v>0</v>
      </c>
      <c r="AK91" s="20">
        <f ca="1">SUMIF($F:T,"大平",T:T)</f>
        <v>0</v>
      </c>
    </row>
    <row r="92" spans="1:38" ht="15.5" customHeight="1">
      <c r="A92" s="3"/>
      <c r="B92" s="3"/>
      <c r="C92" s="3"/>
      <c r="D92" s="4"/>
      <c r="E92" s="4"/>
      <c r="F92" s="4"/>
      <c r="G92" s="6"/>
      <c r="H92" s="5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Z92" s="24">
        <f>COUNTIF(F:F,"大平")</f>
        <v>0</v>
      </c>
      <c r="AA92" s="20">
        <f>Z92</f>
        <v>0</v>
      </c>
      <c r="AB92" s="20">
        <f t="shared" ref="AB92:AK92" si="56">AA92</f>
        <v>0</v>
      </c>
      <c r="AC92" s="20">
        <f t="shared" si="56"/>
        <v>0</v>
      </c>
      <c r="AD92" s="20">
        <f t="shared" si="56"/>
        <v>0</v>
      </c>
      <c r="AE92" s="20">
        <f t="shared" si="56"/>
        <v>0</v>
      </c>
      <c r="AF92" s="20">
        <f t="shared" si="56"/>
        <v>0</v>
      </c>
      <c r="AG92" s="20">
        <f t="shared" si="56"/>
        <v>0</v>
      </c>
      <c r="AH92" s="20">
        <f t="shared" si="56"/>
        <v>0</v>
      </c>
      <c r="AI92" s="20">
        <f t="shared" si="56"/>
        <v>0</v>
      </c>
      <c r="AJ92" s="20">
        <f t="shared" si="56"/>
        <v>0</v>
      </c>
      <c r="AK92" s="20">
        <f t="shared" si="56"/>
        <v>0</v>
      </c>
    </row>
    <row r="93" spans="1:38" ht="15.5" customHeight="1">
      <c r="A93" s="3"/>
      <c r="B93" s="3"/>
      <c r="C93" s="1"/>
      <c r="D93" s="4"/>
      <c r="E93" s="4"/>
      <c r="F93" s="4"/>
      <c r="G93" s="6"/>
      <c r="H93" s="5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Z93" s="24" t="e">
        <f ca="1">Z91/Z92</f>
        <v>#DIV/0!</v>
      </c>
      <c r="AA93" s="24" t="e">
        <f t="shared" ref="AA93:AK93" ca="1" si="57">AA91/AA92</f>
        <v>#DIV/0!</v>
      </c>
      <c r="AB93" s="24" t="e">
        <f t="shared" ca="1" si="57"/>
        <v>#DIV/0!</v>
      </c>
      <c r="AC93" s="24" t="e">
        <f t="shared" ca="1" si="57"/>
        <v>#DIV/0!</v>
      </c>
      <c r="AD93" s="24" t="e">
        <f t="shared" ca="1" si="57"/>
        <v>#DIV/0!</v>
      </c>
      <c r="AE93" s="24" t="e">
        <f t="shared" ca="1" si="57"/>
        <v>#DIV/0!</v>
      </c>
      <c r="AF93" s="24" t="e">
        <f t="shared" ca="1" si="57"/>
        <v>#DIV/0!</v>
      </c>
      <c r="AG93" s="24" t="e">
        <f t="shared" ca="1" si="57"/>
        <v>#DIV/0!</v>
      </c>
      <c r="AH93" s="24" t="e">
        <f t="shared" ca="1" si="57"/>
        <v>#DIV/0!</v>
      </c>
      <c r="AI93" s="24" t="e">
        <f t="shared" ca="1" si="57"/>
        <v>#DIV/0!</v>
      </c>
      <c r="AJ93" s="24" t="e">
        <f t="shared" ca="1" si="57"/>
        <v>#DIV/0!</v>
      </c>
      <c r="AK93" s="24" t="e">
        <f t="shared" ca="1" si="57"/>
        <v>#DIV/0!</v>
      </c>
      <c r="AL93" s="20" t="str">
        <f>X91</f>
        <v>大平</v>
      </c>
    </row>
    <row r="94" spans="1:38" ht="15.5" customHeight="1">
      <c r="A94" s="3"/>
      <c r="B94" s="3"/>
      <c r="C94" s="3"/>
      <c r="D94" s="4"/>
      <c r="E94" s="4"/>
      <c r="F94" s="4"/>
      <c r="G94" s="6"/>
      <c r="H94" s="5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X94" s="15" t="s">
        <v>20</v>
      </c>
      <c r="Z94" s="20">
        <f ca="1">SUMIF($F:I,"河合",I:I)</f>
        <v>0</v>
      </c>
      <c r="AA94" s="20">
        <f ca="1">SUMIF($F:J,"河合",J:J)</f>
        <v>0</v>
      </c>
      <c r="AB94" s="20">
        <f ca="1">SUMIF($F:K,"河合",K:K)</f>
        <v>0</v>
      </c>
      <c r="AC94" s="20">
        <f ca="1">SUMIF($F:L,"河合",L:L)</f>
        <v>0</v>
      </c>
      <c r="AD94" s="20">
        <f ca="1">SUMIF($F:M,"河合",M:M)</f>
        <v>0</v>
      </c>
      <c r="AE94" s="20">
        <f ca="1">SUMIF($F:N,"河合",N:N)</f>
        <v>0</v>
      </c>
      <c r="AF94" s="20">
        <f ca="1">SUMIF($F:O,"河合",O:O)</f>
        <v>0</v>
      </c>
      <c r="AG94" s="20">
        <f ca="1">SUMIF($F:P,"河合",P:P)</f>
        <v>0</v>
      </c>
      <c r="AH94" s="20">
        <f ca="1">SUMIF($F:Q,"河合",Q:Q)</f>
        <v>0</v>
      </c>
      <c r="AI94" s="20">
        <f ca="1">SUMIF($F:R,"河合",R:R)</f>
        <v>0</v>
      </c>
      <c r="AJ94" s="20">
        <f ca="1">SUMIF($F:S,"河合",S:S)</f>
        <v>0</v>
      </c>
      <c r="AK94" s="20">
        <f ca="1">SUMIF($F:T,"河合",T:T)</f>
        <v>0</v>
      </c>
    </row>
    <row r="95" spans="1:38" ht="15.5" customHeight="1">
      <c r="A95" s="3"/>
      <c r="B95" s="3"/>
      <c r="C95" s="3"/>
      <c r="D95" s="4"/>
      <c r="E95" s="4"/>
      <c r="F95" s="4"/>
      <c r="G95" s="6"/>
      <c r="H95" s="5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Z95" s="24">
        <f>COUNTIF(F:F,"河合")</f>
        <v>0</v>
      </c>
      <c r="AA95" s="20">
        <f>Z95</f>
        <v>0</v>
      </c>
      <c r="AB95" s="20">
        <f t="shared" ref="AB95:AK95" si="58">AA95</f>
        <v>0</v>
      </c>
      <c r="AC95" s="20">
        <f t="shared" si="58"/>
        <v>0</v>
      </c>
      <c r="AD95" s="20">
        <f t="shared" si="58"/>
        <v>0</v>
      </c>
      <c r="AE95" s="20">
        <f t="shared" si="58"/>
        <v>0</v>
      </c>
      <c r="AF95" s="20">
        <f t="shared" si="58"/>
        <v>0</v>
      </c>
      <c r="AG95" s="20">
        <f t="shared" si="58"/>
        <v>0</v>
      </c>
      <c r="AH95" s="20">
        <f t="shared" si="58"/>
        <v>0</v>
      </c>
      <c r="AI95" s="20">
        <f t="shared" si="58"/>
        <v>0</v>
      </c>
      <c r="AJ95" s="20">
        <f t="shared" si="58"/>
        <v>0</v>
      </c>
      <c r="AK95" s="20">
        <f t="shared" si="58"/>
        <v>0</v>
      </c>
    </row>
    <row r="96" spans="1:38" ht="15.5" customHeight="1">
      <c r="A96" s="3"/>
      <c r="B96" s="3"/>
      <c r="C96" s="3"/>
      <c r="D96" s="4"/>
      <c r="E96" s="4"/>
      <c r="F96" s="4"/>
      <c r="G96" s="6"/>
      <c r="H96" s="5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Z96" s="24" t="e">
        <f ca="1">Z94/Z95</f>
        <v>#DIV/0!</v>
      </c>
      <c r="AA96" s="24" t="e">
        <f t="shared" ref="AA96:AK96" ca="1" si="59">AA94/AA95</f>
        <v>#DIV/0!</v>
      </c>
      <c r="AB96" s="24" t="e">
        <f t="shared" ca="1" si="59"/>
        <v>#DIV/0!</v>
      </c>
      <c r="AC96" s="24" t="e">
        <f t="shared" ca="1" si="59"/>
        <v>#DIV/0!</v>
      </c>
      <c r="AD96" s="24" t="e">
        <f t="shared" ca="1" si="59"/>
        <v>#DIV/0!</v>
      </c>
      <c r="AE96" s="24" t="e">
        <f t="shared" ca="1" si="59"/>
        <v>#DIV/0!</v>
      </c>
      <c r="AF96" s="24" t="e">
        <f t="shared" ca="1" si="59"/>
        <v>#DIV/0!</v>
      </c>
      <c r="AG96" s="24" t="e">
        <f t="shared" ca="1" si="59"/>
        <v>#DIV/0!</v>
      </c>
      <c r="AH96" s="24" t="e">
        <f t="shared" ca="1" si="59"/>
        <v>#DIV/0!</v>
      </c>
      <c r="AI96" s="24" t="e">
        <f t="shared" ca="1" si="59"/>
        <v>#DIV/0!</v>
      </c>
      <c r="AJ96" s="24" t="e">
        <f t="shared" ca="1" si="59"/>
        <v>#DIV/0!</v>
      </c>
      <c r="AK96" s="24" t="e">
        <f t="shared" ca="1" si="59"/>
        <v>#DIV/0!</v>
      </c>
      <c r="AL96" s="20" t="str">
        <f>X94</f>
        <v>河合</v>
      </c>
    </row>
    <row r="97" spans="1:38" ht="15.5" customHeight="1">
      <c r="A97" s="3"/>
      <c r="B97" s="3"/>
      <c r="C97" s="1"/>
      <c r="D97" s="4"/>
      <c r="E97" s="4"/>
      <c r="F97" s="4"/>
      <c r="G97" s="6"/>
      <c r="H97" s="5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X97" s="15" t="s">
        <v>52</v>
      </c>
      <c r="Z97" s="20">
        <f ca="1">SUMIF($F:I,"真伝",I:I)</f>
        <v>0</v>
      </c>
      <c r="AA97" s="20">
        <f ca="1">SUMIF($F:J,"真伝",J:J)</f>
        <v>0</v>
      </c>
      <c r="AB97" s="20">
        <f ca="1">SUMIF($F:K,"真伝",K:K)</f>
        <v>0</v>
      </c>
      <c r="AC97" s="20">
        <f ca="1">SUMIF($F:L,"真伝",L:L)</f>
        <v>0</v>
      </c>
      <c r="AD97" s="20">
        <f ca="1">SUMIF($F:M,"真伝",M:M)</f>
        <v>0</v>
      </c>
      <c r="AE97" s="20">
        <f ca="1">SUMIF($F:N,"真伝",N:N)</f>
        <v>0</v>
      </c>
      <c r="AF97" s="20">
        <f ca="1">SUMIF($F:O,"真伝",O:O)</f>
        <v>0</v>
      </c>
      <c r="AG97" s="20">
        <f ca="1">SUMIF($F:P,"真伝",P:P)</f>
        <v>0</v>
      </c>
      <c r="AH97" s="20">
        <f ca="1">SUMIF($F:Q,"真伝",Q:Q)</f>
        <v>0</v>
      </c>
      <c r="AI97" s="20">
        <f ca="1">SUMIF($F:R,"真伝",R:R)</f>
        <v>0</v>
      </c>
      <c r="AJ97" s="20">
        <f ca="1">SUMIF($F:S,"真伝",S:S)</f>
        <v>0</v>
      </c>
      <c r="AK97" s="20">
        <f ca="1">SUMIF($F:T,"真伝",T:T)</f>
        <v>0</v>
      </c>
    </row>
    <row r="98" spans="1:38" ht="15.5" customHeight="1">
      <c r="A98" s="3"/>
      <c r="B98" s="3"/>
      <c r="C98" s="3"/>
      <c r="D98" s="4"/>
      <c r="E98" s="4"/>
      <c r="F98" s="4"/>
      <c r="G98" s="6"/>
      <c r="H98" s="5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Z98" s="24">
        <f>COUNTIF(F:F,"真伝")</f>
        <v>0</v>
      </c>
      <c r="AA98" s="20">
        <f>Z98</f>
        <v>0</v>
      </c>
      <c r="AB98" s="20">
        <f t="shared" ref="AB98:AK98" si="60">AA98</f>
        <v>0</v>
      </c>
      <c r="AC98" s="20">
        <f t="shared" si="60"/>
        <v>0</v>
      </c>
      <c r="AD98" s="20">
        <f t="shared" si="60"/>
        <v>0</v>
      </c>
      <c r="AE98" s="20">
        <f t="shared" si="60"/>
        <v>0</v>
      </c>
      <c r="AF98" s="20">
        <f t="shared" si="60"/>
        <v>0</v>
      </c>
      <c r="AG98" s="20">
        <f t="shared" si="60"/>
        <v>0</v>
      </c>
      <c r="AH98" s="20">
        <f t="shared" si="60"/>
        <v>0</v>
      </c>
      <c r="AI98" s="20">
        <f t="shared" si="60"/>
        <v>0</v>
      </c>
      <c r="AJ98" s="20">
        <f t="shared" si="60"/>
        <v>0</v>
      </c>
      <c r="AK98" s="20">
        <f t="shared" si="60"/>
        <v>0</v>
      </c>
    </row>
    <row r="99" spans="1:38" ht="15.5" customHeight="1">
      <c r="A99" s="3"/>
      <c r="B99" s="3"/>
      <c r="C99" s="3"/>
      <c r="D99" s="3"/>
      <c r="E99" s="3"/>
      <c r="F99" s="4"/>
      <c r="G99" s="6"/>
      <c r="H99" s="5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Z99" s="24" t="e">
        <f ca="1">Z97/Z98</f>
        <v>#DIV/0!</v>
      </c>
      <c r="AA99" s="24" t="e">
        <f t="shared" ref="AA99:AK99" ca="1" si="61">AA97/AA98</f>
        <v>#DIV/0!</v>
      </c>
      <c r="AB99" s="24" t="e">
        <f t="shared" ca="1" si="61"/>
        <v>#DIV/0!</v>
      </c>
      <c r="AC99" s="24" t="e">
        <f t="shared" ca="1" si="61"/>
        <v>#DIV/0!</v>
      </c>
      <c r="AD99" s="24" t="e">
        <f t="shared" ca="1" si="61"/>
        <v>#DIV/0!</v>
      </c>
      <c r="AE99" s="24" t="e">
        <f t="shared" ca="1" si="61"/>
        <v>#DIV/0!</v>
      </c>
      <c r="AF99" s="24" t="e">
        <f t="shared" ca="1" si="61"/>
        <v>#DIV/0!</v>
      </c>
      <c r="AG99" s="24" t="e">
        <f t="shared" ca="1" si="61"/>
        <v>#DIV/0!</v>
      </c>
      <c r="AH99" s="24" t="e">
        <f t="shared" ca="1" si="61"/>
        <v>#DIV/0!</v>
      </c>
      <c r="AI99" s="24" t="e">
        <f t="shared" ca="1" si="61"/>
        <v>#DIV/0!</v>
      </c>
      <c r="AJ99" s="24" t="e">
        <f t="shared" ca="1" si="61"/>
        <v>#DIV/0!</v>
      </c>
      <c r="AK99" s="24" t="e">
        <f t="shared" ca="1" si="61"/>
        <v>#DIV/0!</v>
      </c>
      <c r="AL99" s="20" t="str">
        <f>X97</f>
        <v>真伝</v>
      </c>
    </row>
    <row r="100" spans="1:38" ht="15.5" customHeight="1">
      <c r="A100" s="3"/>
      <c r="B100" s="3"/>
      <c r="C100" s="3"/>
      <c r="D100" s="3"/>
      <c r="E100" s="3"/>
      <c r="F100" s="3"/>
      <c r="G100" s="6"/>
      <c r="H100" s="5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X100" s="15" t="s">
        <v>54</v>
      </c>
      <c r="Z100" s="20">
        <f ca="1">SUMIF($F:I,"南安城",I:I)</f>
        <v>0</v>
      </c>
      <c r="AA100" s="20">
        <f ca="1">SUMIF($F:J,"南安城",J:J)</f>
        <v>0</v>
      </c>
      <c r="AB100" s="20">
        <f ca="1">SUMIF($F:K,"南安城",K:K)</f>
        <v>0</v>
      </c>
      <c r="AC100" s="20">
        <f ca="1">SUMIF($F:L,"南安城",L:L)</f>
        <v>0</v>
      </c>
      <c r="AD100" s="20">
        <f ca="1">SUMIF($F:M,"南安城",M:M)</f>
        <v>0</v>
      </c>
      <c r="AE100" s="20">
        <f ca="1">SUMIF($F:N,"南安城",N:N)</f>
        <v>0</v>
      </c>
      <c r="AF100" s="20">
        <f ca="1">SUMIF($F:O,"南安城",O:O)</f>
        <v>0</v>
      </c>
      <c r="AG100" s="20">
        <f ca="1">SUMIF($F:P,"南安城",P:P)</f>
        <v>0</v>
      </c>
      <c r="AH100" s="20">
        <f ca="1">SUMIF($F:Q,"南安城",Q:Q)</f>
        <v>0</v>
      </c>
      <c r="AI100" s="20">
        <f ca="1">SUMIF($F:R,"南安城",R:R)</f>
        <v>0</v>
      </c>
      <c r="AJ100" s="20">
        <f ca="1">SUMIF($F:S,"南安城",S:S)</f>
        <v>0</v>
      </c>
      <c r="AK100" s="20">
        <f ca="1">SUMIF($F:T,"南安城",T:T)</f>
        <v>0</v>
      </c>
    </row>
    <row r="101" spans="1:38" ht="15.5" customHeight="1">
      <c r="A101" s="3"/>
      <c r="B101" s="3"/>
      <c r="C101" s="3"/>
      <c r="D101" s="3"/>
      <c r="E101" s="3"/>
      <c r="F101" s="3"/>
      <c r="G101" s="5"/>
      <c r="H101" s="5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Z101" s="24">
        <f>COUNTIF(F:F,"南安城")</f>
        <v>0</v>
      </c>
      <c r="AA101" s="20">
        <f>Z101</f>
        <v>0</v>
      </c>
      <c r="AB101" s="20">
        <f t="shared" ref="AB101:AK101" si="62">AA101</f>
        <v>0</v>
      </c>
      <c r="AC101" s="20">
        <f t="shared" si="62"/>
        <v>0</v>
      </c>
      <c r="AD101" s="20">
        <f t="shared" si="62"/>
        <v>0</v>
      </c>
      <c r="AE101" s="20">
        <f t="shared" si="62"/>
        <v>0</v>
      </c>
      <c r="AF101" s="20">
        <f t="shared" si="62"/>
        <v>0</v>
      </c>
      <c r="AG101" s="20">
        <f t="shared" si="62"/>
        <v>0</v>
      </c>
      <c r="AH101" s="20">
        <f t="shared" si="62"/>
        <v>0</v>
      </c>
      <c r="AI101" s="20">
        <f t="shared" si="62"/>
        <v>0</v>
      </c>
      <c r="AJ101" s="20">
        <f t="shared" si="62"/>
        <v>0</v>
      </c>
      <c r="AK101" s="20">
        <f t="shared" si="62"/>
        <v>0</v>
      </c>
    </row>
    <row r="102" spans="1:38" ht="15.5" customHeight="1">
      <c r="A102" s="3"/>
      <c r="B102" s="3"/>
      <c r="C102" s="3"/>
      <c r="D102" s="3"/>
      <c r="E102" s="3"/>
      <c r="F102" s="3"/>
      <c r="G102" s="5"/>
      <c r="H102" s="5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Z102" s="24" t="e">
        <f ca="1">Z100/Z101</f>
        <v>#DIV/0!</v>
      </c>
      <c r="AA102" s="24" t="e">
        <f t="shared" ref="AA102:AK102" ca="1" si="63">AA100/AA101</f>
        <v>#DIV/0!</v>
      </c>
      <c r="AB102" s="24" t="e">
        <f t="shared" ca="1" si="63"/>
        <v>#DIV/0!</v>
      </c>
      <c r="AC102" s="24" t="e">
        <f t="shared" ca="1" si="63"/>
        <v>#DIV/0!</v>
      </c>
      <c r="AD102" s="24" t="e">
        <f t="shared" ca="1" si="63"/>
        <v>#DIV/0!</v>
      </c>
      <c r="AE102" s="24" t="e">
        <f t="shared" ca="1" si="63"/>
        <v>#DIV/0!</v>
      </c>
      <c r="AF102" s="24" t="e">
        <f t="shared" ca="1" si="63"/>
        <v>#DIV/0!</v>
      </c>
      <c r="AG102" s="24" t="e">
        <f t="shared" ca="1" si="63"/>
        <v>#DIV/0!</v>
      </c>
      <c r="AH102" s="24" t="e">
        <f t="shared" ca="1" si="63"/>
        <v>#DIV/0!</v>
      </c>
      <c r="AI102" s="24" t="e">
        <f t="shared" ca="1" si="63"/>
        <v>#DIV/0!</v>
      </c>
      <c r="AJ102" s="24" t="e">
        <f t="shared" ca="1" si="63"/>
        <v>#DIV/0!</v>
      </c>
      <c r="AK102" s="24" t="e">
        <f t="shared" ca="1" si="63"/>
        <v>#DIV/0!</v>
      </c>
      <c r="AL102" s="20" t="str">
        <f>X100</f>
        <v>南安城</v>
      </c>
    </row>
    <row r="103" spans="1:38" ht="15.5" customHeight="1">
      <c r="A103" s="3"/>
      <c r="B103" s="3"/>
      <c r="C103" s="3"/>
      <c r="D103" s="3"/>
      <c r="E103" s="3"/>
      <c r="F103" s="3"/>
      <c r="G103" s="5"/>
      <c r="H103" s="5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X103" s="15" t="s">
        <v>35</v>
      </c>
      <c r="Z103" s="20">
        <f ca="1">SUMIF($F:I,"大門",I:I)</f>
        <v>0</v>
      </c>
      <c r="AA103" s="20">
        <f ca="1">SUMIF($F:J,"大門",J:J)</f>
        <v>0</v>
      </c>
      <c r="AB103" s="20">
        <f ca="1">SUMIF($F:K,"大門",K:K)</f>
        <v>0</v>
      </c>
      <c r="AC103" s="20">
        <f ca="1">SUMIF($F:L,"大門",L:L)</f>
        <v>0</v>
      </c>
      <c r="AD103" s="20">
        <f ca="1">SUMIF($F:M,"大門",M:M)</f>
        <v>0</v>
      </c>
      <c r="AE103" s="20">
        <f ca="1">SUMIF($F:N,"大門",N:N)</f>
        <v>0</v>
      </c>
      <c r="AF103" s="20">
        <f ca="1">SUMIF($F:O,"大門",O:O)</f>
        <v>0</v>
      </c>
      <c r="AG103" s="20">
        <f ca="1">SUMIF($F:P,"大門",P:P)</f>
        <v>0</v>
      </c>
      <c r="AH103" s="20">
        <f ca="1">SUMIF($F:Q,"大門",Q:Q)</f>
        <v>0</v>
      </c>
      <c r="AI103" s="20">
        <f ca="1">SUMIF($F:R,"大門",R:R)</f>
        <v>0</v>
      </c>
      <c r="AJ103" s="20">
        <f ca="1">SUMIF($F:S,"大門",S:S)</f>
        <v>0</v>
      </c>
      <c r="AK103" s="20">
        <f ca="1">SUMIF($F:T,"大門",T:T)</f>
        <v>0</v>
      </c>
    </row>
    <row r="104" spans="1:38" ht="15.5" customHeight="1">
      <c r="A104" s="3"/>
      <c r="B104" s="3"/>
      <c r="C104" s="3"/>
      <c r="D104" s="3"/>
      <c r="E104" s="3"/>
      <c r="F104" s="3"/>
      <c r="G104" s="5"/>
      <c r="H104" s="5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Z104" s="24">
        <f>COUNTIF(F:F,"大門")</f>
        <v>0</v>
      </c>
      <c r="AA104" s="20">
        <f>Z104</f>
        <v>0</v>
      </c>
      <c r="AB104" s="20">
        <f t="shared" ref="AB104:AK104" si="64">AA104</f>
        <v>0</v>
      </c>
      <c r="AC104" s="20">
        <f t="shared" si="64"/>
        <v>0</v>
      </c>
      <c r="AD104" s="20">
        <f t="shared" si="64"/>
        <v>0</v>
      </c>
      <c r="AE104" s="20">
        <f t="shared" si="64"/>
        <v>0</v>
      </c>
      <c r="AF104" s="20">
        <f t="shared" si="64"/>
        <v>0</v>
      </c>
      <c r="AG104" s="20">
        <f t="shared" si="64"/>
        <v>0</v>
      </c>
      <c r="AH104" s="20">
        <f t="shared" si="64"/>
        <v>0</v>
      </c>
      <c r="AI104" s="20">
        <f t="shared" si="64"/>
        <v>0</v>
      </c>
      <c r="AJ104" s="20">
        <f t="shared" si="64"/>
        <v>0</v>
      </c>
      <c r="AK104" s="20">
        <f t="shared" si="64"/>
        <v>0</v>
      </c>
    </row>
    <row r="105" spans="1:38" ht="15.5" customHeight="1">
      <c r="A105" s="3"/>
      <c r="B105" s="3"/>
      <c r="C105" s="3"/>
      <c r="D105" s="3"/>
      <c r="E105" s="3"/>
      <c r="F105" s="3"/>
      <c r="G105" s="5"/>
      <c r="H105" s="5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Z105" s="24" t="e">
        <f ca="1">Z103/Z104</f>
        <v>#DIV/0!</v>
      </c>
      <c r="AA105" s="24" t="e">
        <f t="shared" ref="AA105:AK105" ca="1" si="65">AA103/AA104</f>
        <v>#DIV/0!</v>
      </c>
      <c r="AB105" s="24" t="e">
        <f t="shared" ca="1" si="65"/>
        <v>#DIV/0!</v>
      </c>
      <c r="AC105" s="24" t="e">
        <f t="shared" ca="1" si="65"/>
        <v>#DIV/0!</v>
      </c>
      <c r="AD105" s="24" t="e">
        <f t="shared" ca="1" si="65"/>
        <v>#DIV/0!</v>
      </c>
      <c r="AE105" s="24" t="e">
        <f t="shared" ca="1" si="65"/>
        <v>#DIV/0!</v>
      </c>
      <c r="AF105" s="24" t="e">
        <f t="shared" ca="1" si="65"/>
        <v>#DIV/0!</v>
      </c>
      <c r="AG105" s="24" t="e">
        <f t="shared" ca="1" si="65"/>
        <v>#DIV/0!</v>
      </c>
      <c r="AH105" s="24" t="e">
        <f t="shared" ca="1" si="65"/>
        <v>#DIV/0!</v>
      </c>
      <c r="AI105" s="24" t="e">
        <f t="shared" ca="1" si="65"/>
        <v>#DIV/0!</v>
      </c>
      <c r="AJ105" s="24" t="e">
        <f t="shared" ca="1" si="65"/>
        <v>#DIV/0!</v>
      </c>
      <c r="AK105" s="24" t="e">
        <f t="shared" ca="1" si="65"/>
        <v>#DIV/0!</v>
      </c>
      <c r="AL105" s="20" t="str">
        <f>X103</f>
        <v>大門</v>
      </c>
    </row>
    <row r="106" spans="1:38" ht="15.5" customHeight="1">
      <c r="A106" s="3"/>
      <c r="B106" s="3"/>
      <c r="C106" s="3"/>
      <c r="D106" s="3"/>
      <c r="E106" s="3"/>
      <c r="F106" s="3"/>
      <c r="G106" s="5"/>
      <c r="H106" s="5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X106" s="15" t="s">
        <v>55</v>
      </c>
      <c r="Z106" s="20">
        <f ca="1">SUMIF($F:I,"安城伊藤",I:I)</f>
        <v>0</v>
      </c>
      <c r="AA106" s="20">
        <f ca="1">SUMIF($F:J,"安城伊藤",J:J)</f>
        <v>0</v>
      </c>
      <c r="AB106" s="20">
        <f ca="1">SUMIF($F:K,"安城伊藤",K:K)</f>
        <v>0</v>
      </c>
      <c r="AC106" s="20">
        <f ca="1">SUMIF($F:L,"安城伊藤",L:L)</f>
        <v>0</v>
      </c>
      <c r="AD106" s="20">
        <f ca="1">SUMIF($F:M,"安城伊藤",M:M)</f>
        <v>0</v>
      </c>
      <c r="AE106" s="20">
        <f ca="1">SUMIF($F:N,"安城伊藤",N:N)</f>
        <v>0</v>
      </c>
      <c r="AF106" s="20">
        <f ca="1">SUMIF($F:O,"安城伊藤",O:O)</f>
        <v>0</v>
      </c>
      <c r="AG106" s="20">
        <f ca="1">SUMIF($F:P,"安城伊藤",P:P)</f>
        <v>0</v>
      </c>
      <c r="AH106" s="20">
        <f ca="1">SUMIF($F:Q,"安城伊藤",Q:Q)</f>
        <v>0</v>
      </c>
      <c r="AI106" s="20">
        <f ca="1">SUMIF($F:R,"安城伊藤",R:R)</f>
        <v>0</v>
      </c>
      <c r="AJ106" s="20">
        <f ca="1">SUMIF($F:S,"安城伊藤",S:S)</f>
        <v>0</v>
      </c>
      <c r="AK106" s="20">
        <f ca="1">SUMIF($F:T,"安城伊藤",T:T)</f>
        <v>0</v>
      </c>
    </row>
    <row r="107" spans="1:38" ht="15.5" customHeight="1">
      <c r="A107" s="3"/>
      <c r="B107" s="3"/>
      <c r="C107" s="3"/>
      <c r="D107" s="3"/>
      <c r="E107" s="3"/>
      <c r="F107" s="3"/>
      <c r="G107" s="5"/>
      <c r="H107" s="5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Z107" s="24">
        <f>COUNTIF(F:F,"安城伊藤")</f>
        <v>0</v>
      </c>
      <c r="AA107" s="20">
        <f>Z107</f>
        <v>0</v>
      </c>
      <c r="AB107" s="20">
        <f t="shared" ref="AB107:AK107" si="66">AA107</f>
        <v>0</v>
      </c>
      <c r="AC107" s="20">
        <f t="shared" si="66"/>
        <v>0</v>
      </c>
      <c r="AD107" s="20">
        <f t="shared" si="66"/>
        <v>0</v>
      </c>
      <c r="AE107" s="20">
        <f t="shared" si="66"/>
        <v>0</v>
      </c>
      <c r="AF107" s="20">
        <f t="shared" si="66"/>
        <v>0</v>
      </c>
      <c r="AG107" s="20">
        <f t="shared" si="66"/>
        <v>0</v>
      </c>
      <c r="AH107" s="20">
        <f t="shared" si="66"/>
        <v>0</v>
      </c>
      <c r="AI107" s="20">
        <f t="shared" si="66"/>
        <v>0</v>
      </c>
      <c r="AJ107" s="20">
        <f t="shared" si="66"/>
        <v>0</v>
      </c>
      <c r="AK107" s="20">
        <f t="shared" si="66"/>
        <v>0</v>
      </c>
    </row>
    <row r="108" spans="1:38" ht="15.5" customHeight="1">
      <c r="A108" s="3"/>
      <c r="B108" s="3"/>
      <c r="C108" s="3"/>
      <c r="D108" s="3"/>
      <c r="E108" s="3"/>
      <c r="F108" s="3"/>
      <c r="G108" s="5"/>
      <c r="H108" s="5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Z108" s="24" t="e">
        <f ca="1">Z106/Z107</f>
        <v>#DIV/0!</v>
      </c>
      <c r="AA108" s="24" t="e">
        <f t="shared" ref="AA108:AK108" ca="1" si="67">AA106/AA107</f>
        <v>#DIV/0!</v>
      </c>
      <c r="AB108" s="24" t="e">
        <f t="shared" ca="1" si="67"/>
        <v>#DIV/0!</v>
      </c>
      <c r="AC108" s="24" t="e">
        <f t="shared" ca="1" si="67"/>
        <v>#DIV/0!</v>
      </c>
      <c r="AD108" s="24" t="e">
        <f t="shared" ca="1" si="67"/>
        <v>#DIV/0!</v>
      </c>
      <c r="AE108" s="24" t="e">
        <f t="shared" ca="1" si="67"/>
        <v>#DIV/0!</v>
      </c>
      <c r="AF108" s="24" t="e">
        <f t="shared" ca="1" si="67"/>
        <v>#DIV/0!</v>
      </c>
      <c r="AG108" s="24" t="e">
        <f t="shared" ca="1" si="67"/>
        <v>#DIV/0!</v>
      </c>
      <c r="AH108" s="24" t="e">
        <f t="shared" ca="1" si="67"/>
        <v>#DIV/0!</v>
      </c>
      <c r="AI108" s="24" t="e">
        <f t="shared" ca="1" si="67"/>
        <v>#DIV/0!</v>
      </c>
      <c r="AJ108" s="24" t="e">
        <f t="shared" ca="1" si="67"/>
        <v>#DIV/0!</v>
      </c>
      <c r="AK108" s="24" t="e">
        <f t="shared" ca="1" si="67"/>
        <v>#DIV/0!</v>
      </c>
      <c r="AL108" s="20" t="str">
        <f>X106</f>
        <v>安城伊藤</v>
      </c>
    </row>
    <row r="109" spans="1:38" ht="15.5" customHeight="1">
      <c r="A109" s="3"/>
      <c r="B109" s="3"/>
      <c r="C109" s="3"/>
      <c r="D109" s="3"/>
      <c r="E109" s="3"/>
      <c r="F109" s="3"/>
      <c r="G109" s="5"/>
      <c r="H109" s="5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X109" s="15" t="s">
        <v>56</v>
      </c>
      <c r="Z109" s="20">
        <f ca="1">SUMIF($F:I,"安城西部",I:I)</f>
        <v>0</v>
      </c>
      <c r="AA109" s="20">
        <f ca="1">SUMIF($F:J,"大門",J:J)</f>
        <v>0</v>
      </c>
      <c r="AB109" s="20">
        <f ca="1">SUMIF($F:K,"大門",K:K)</f>
        <v>0</v>
      </c>
      <c r="AC109" s="20">
        <f ca="1">SUMIF($F:L,"大門",L:L)</f>
        <v>0</v>
      </c>
      <c r="AD109" s="20">
        <f ca="1">SUMIF($F:M,"大門",M:M)</f>
        <v>0</v>
      </c>
      <c r="AE109" s="20">
        <f ca="1">SUMIF($F:N,"大門",N:N)</f>
        <v>0</v>
      </c>
      <c r="AF109" s="20">
        <f ca="1">SUMIF($F:O,"大門",O:O)</f>
        <v>0</v>
      </c>
      <c r="AG109" s="20">
        <f ca="1">SUMIF($F:P,"大門",P:P)</f>
        <v>0</v>
      </c>
      <c r="AH109" s="20">
        <f ca="1">SUMIF($F:Q,"大門",Q:Q)</f>
        <v>0</v>
      </c>
      <c r="AI109" s="20">
        <f ca="1">SUMIF($F:R,"大門",R:R)</f>
        <v>0</v>
      </c>
      <c r="AJ109" s="20">
        <f ca="1">SUMIF($F:S,"大門",S:S)</f>
        <v>0</v>
      </c>
      <c r="AK109" s="20">
        <f ca="1">SUMIF($F:T,"大門",T:T)</f>
        <v>0</v>
      </c>
    </row>
    <row r="110" spans="1:38" ht="15.5" customHeight="1">
      <c r="A110" s="3"/>
      <c r="B110" s="3"/>
      <c r="C110" s="3"/>
      <c r="D110" s="3"/>
      <c r="E110" s="3"/>
      <c r="F110" s="3"/>
      <c r="G110" s="5"/>
      <c r="H110" s="5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Z110" s="24">
        <f>COUNTIF(F:F,"大門")</f>
        <v>0</v>
      </c>
      <c r="AA110" s="20">
        <f>Z110</f>
        <v>0</v>
      </c>
      <c r="AB110" s="20">
        <f t="shared" ref="AB110:AK110" si="68">AA110</f>
        <v>0</v>
      </c>
      <c r="AC110" s="20">
        <f t="shared" si="68"/>
        <v>0</v>
      </c>
      <c r="AD110" s="20">
        <f t="shared" si="68"/>
        <v>0</v>
      </c>
      <c r="AE110" s="20">
        <f t="shared" si="68"/>
        <v>0</v>
      </c>
      <c r="AF110" s="20">
        <f t="shared" si="68"/>
        <v>0</v>
      </c>
      <c r="AG110" s="20">
        <f t="shared" si="68"/>
        <v>0</v>
      </c>
      <c r="AH110" s="20">
        <f t="shared" si="68"/>
        <v>0</v>
      </c>
      <c r="AI110" s="20">
        <f t="shared" si="68"/>
        <v>0</v>
      </c>
      <c r="AJ110" s="20">
        <f t="shared" si="68"/>
        <v>0</v>
      </c>
      <c r="AK110" s="20">
        <f t="shared" si="68"/>
        <v>0</v>
      </c>
    </row>
    <row r="111" spans="1:38" ht="15.5" customHeight="1">
      <c r="A111" s="3"/>
      <c r="B111" s="3"/>
      <c r="C111" s="3"/>
      <c r="D111" s="3"/>
      <c r="E111" s="3"/>
      <c r="F111" s="3"/>
      <c r="G111" s="5"/>
      <c r="H111" s="5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Z111" s="24" t="e">
        <f ca="1">Z109/Z110</f>
        <v>#DIV/0!</v>
      </c>
      <c r="AA111" s="24" t="e">
        <f t="shared" ref="AA111:AK111" ca="1" si="69">AA109/AA110</f>
        <v>#DIV/0!</v>
      </c>
      <c r="AB111" s="24" t="e">
        <f t="shared" ca="1" si="69"/>
        <v>#DIV/0!</v>
      </c>
      <c r="AC111" s="24" t="e">
        <f t="shared" ca="1" si="69"/>
        <v>#DIV/0!</v>
      </c>
      <c r="AD111" s="24" t="e">
        <f t="shared" ca="1" si="69"/>
        <v>#DIV/0!</v>
      </c>
      <c r="AE111" s="24" t="e">
        <f t="shared" ca="1" si="69"/>
        <v>#DIV/0!</v>
      </c>
      <c r="AF111" s="24" t="e">
        <f t="shared" ca="1" si="69"/>
        <v>#DIV/0!</v>
      </c>
      <c r="AG111" s="24" t="e">
        <f t="shared" ca="1" si="69"/>
        <v>#DIV/0!</v>
      </c>
      <c r="AH111" s="24" t="e">
        <f t="shared" ca="1" si="69"/>
        <v>#DIV/0!</v>
      </c>
      <c r="AI111" s="24" t="e">
        <f t="shared" ca="1" si="69"/>
        <v>#DIV/0!</v>
      </c>
      <c r="AJ111" s="24" t="e">
        <f t="shared" ca="1" si="69"/>
        <v>#DIV/0!</v>
      </c>
      <c r="AK111" s="24" t="e">
        <f t="shared" ca="1" si="69"/>
        <v>#DIV/0!</v>
      </c>
      <c r="AL111" s="20" t="str">
        <f>X109</f>
        <v>安城西部</v>
      </c>
    </row>
    <row r="112" spans="1:38" ht="15.5" customHeight="1">
      <c r="A112" s="4"/>
      <c r="B112" s="3"/>
      <c r="C112" s="3"/>
      <c r="D112" s="3"/>
      <c r="E112" s="3"/>
      <c r="F112" s="3"/>
      <c r="G112" s="5"/>
      <c r="H112" s="5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X112" s="15" t="s">
        <v>57</v>
      </c>
      <c r="Z112" s="20">
        <f ca="1">SUMIF($F:I,"和泉",I:I)</f>
        <v>0</v>
      </c>
      <c r="AA112" s="20">
        <f ca="1">SUMIF($F:J,"和泉",J:J)</f>
        <v>0</v>
      </c>
      <c r="AB112" s="20">
        <f ca="1">SUMIF($F:K,"和泉",K:K)</f>
        <v>0</v>
      </c>
      <c r="AC112" s="20">
        <f ca="1">SUMIF($F:L,"和泉",L:L)</f>
        <v>0</v>
      </c>
      <c r="AD112" s="20">
        <f ca="1">SUMIF($F:M,"和泉",M:M)</f>
        <v>0</v>
      </c>
      <c r="AE112" s="20">
        <f ca="1">SUMIF($F:N,"和泉",N:N)</f>
        <v>0</v>
      </c>
      <c r="AF112" s="20">
        <f ca="1">SUMIF($F:O,"和泉",O:O)</f>
        <v>0</v>
      </c>
      <c r="AG112" s="20">
        <f ca="1">SUMIF($F:P,"和泉",P:P)</f>
        <v>0</v>
      </c>
      <c r="AH112" s="20">
        <f ca="1">SUMIF($F:Q,"和泉",Q:Q)</f>
        <v>0</v>
      </c>
      <c r="AI112" s="20">
        <f ca="1">SUMIF($F:R,"和泉",R:R)</f>
        <v>0</v>
      </c>
      <c r="AJ112" s="20">
        <f ca="1">SUMIF($F:S,"和泉",S:S)</f>
        <v>0</v>
      </c>
      <c r="AK112" s="20">
        <f ca="1">SUMIF($F:T,"和泉",T:T)</f>
        <v>0</v>
      </c>
    </row>
    <row r="113" spans="1:38" ht="15.5" customHeight="1">
      <c r="A113" s="3"/>
      <c r="B113" s="3"/>
      <c r="C113" s="3"/>
      <c r="D113" s="3"/>
      <c r="E113" s="3"/>
      <c r="F113" s="3"/>
      <c r="G113" s="5"/>
      <c r="H113" s="5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Z113" s="24">
        <f>COUNTIF(F:F,"和泉")</f>
        <v>0</v>
      </c>
      <c r="AA113" s="20">
        <f>Z113</f>
        <v>0</v>
      </c>
      <c r="AB113" s="20">
        <f t="shared" ref="AB113:AK113" si="70">AA113</f>
        <v>0</v>
      </c>
      <c r="AC113" s="20">
        <f t="shared" si="70"/>
        <v>0</v>
      </c>
      <c r="AD113" s="20">
        <f t="shared" si="70"/>
        <v>0</v>
      </c>
      <c r="AE113" s="20">
        <f t="shared" si="70"/>
        <v>0</v>
      </c>
      <c r="AF113" s="20">
        <f t="shared" si="70"/>
        <v>0</v>
      </c>
      <c r="AG113" s="20">
        <f t="shared" si="70"/>
        <v>0</v>
      </c>
      <c r="AH113" s="20">
        <f t="shared" si="70"/>
        <v>0</v>
      </c>
      <c r="AI113" s="20">
        <f t="shared" si="70"/>
        <v>0</v>
      </c>
      <c r="AJ113" s="20">
        <f t="shared" si="70"/>
        <v>0</v>
      </c>
      <c r="AK113" s="20">
        <f t="shared" si="70"/>
        <v>0</v>
      </c>
    </row>
    <row r="114" spans="1:38" ht="15.5" customHeight="1">
      <c r="A114" s="3"/>
      <c r="B114" s="3"/>
      <c r="C114" s="3"/>
      <c r="D114" s="3"/>
      <c r="E114" s="3"/>
      <c r="F114" s="3"/>
      <c r="G114" s="5"/>
      <c r="H114" s="5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Z114" s="24" t="e">
        <f ca="1">Z112/Z113</f>
        <v>#DIV/0!</v>
      </c>
      <c r="AA114" s="24" t="e">
        <f t="shared" ref="AA114:AK114" ca="1" si="71">AA112/AA113</f>
        <v>#DIV/0!</v>
      </c>
      <c r="AB114" s="24" t="e">
        <f t="shared" ca="1" si="71"/>
        <v>#DIV/0!</v>
      </c>
      <c r="AC114" s="24" t="e">
        <f t="shared" ca="1" si="71"/>
        <v>#DIV/0!</v>
      </c>
      <c r="AD114" s="24" t="e">
        <f t="shared" ca="1" si="71"/>
        <v>#DIV/0!</v>
      </c>
      <c r="AE114" s="24" t="e">
        <f t="shared" ca="1" si="71"/>
        <v>#DIV/0!</v>
      </c>
      <c r="AF114" s="24" t="e">
        <f t="shared" ca="1" si="71"/>
        <v>#DIV/0!</v>
      </c>
      <c r="AG114" s="24" t="e">
        <f t="shared" ca="1" si="71"/>
        <v>#DIV/0!</v>
      </c>
      <c r="AH114" s="24" t="e">
        <f t="shared" ca="1" si="71"/>
        <v>#DIV/0!</v>
      </c>
      <c r="AI114" s="24" t="e">
        <f t="shared" ca="1" si="71"/>
        <v>#DIV/0!</v>
      </c>
      <c r="AJ114" s="24" t="e">
        <f t="shared" ca="1" si="71"/>
        <v>#DIV/0!</v>
      </c>
      <c r="AK114" s="24" t="e">
        <f t="shared" ca="1" si="71"/>
        <v>#DIV/0!</v>
      </c>
      <c r="AL114" s="20" t="str">
        <f>X112</f>
        <v>和泉</v>
      </c>
    </row>
    <row r="115" spans="1:38" ht="15.5" customHeight="1">
      <c r="A115" s="3"/>
      <c r="B115" s="3"/>
      <c r="C115" s="3"/>
      <c r="D115" s="3"/>
      <c r="E115" s="3"/>
      <c r="F115" s="3"/>
      <c r="G115" s="5"/>
      <c r="H115" s="5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X115" s="15" t="s">
        <v>53</v>
      </c>
      <c r="Z115" s="20">
        <f ca="1">SUMIF($F:I,"今村",I:I)</f>
        <v>0</v>
      </c>
      <c r="AA115" s="20">
        <f ca="1">SUMIF($F:J,"今村",J:J)</f>
        <v>0</v>
      </c>
      <c r="AB115" s="20">
        <f ca="1">SUMIF($F:K,"今村",K:K)</f>
        <v>0</v>
      </c>
      <c r="AC115" s="20">
        <f ca="1">SUMIF($F:L,"今村",L:L)</f>
        <v>0</v>
      </c>
      <c r="AD115" s="20">
        <f ca="1">SUMIF($F:M,"今村",M:M)</f>
        <v>0</v>
      </c>
      <c r="AE115" s="20">
        <f ca="1">SUMIF($F:N,"今村",N:N)</f>
        <v>0</v>
      </c>
      <c r="AF115" s="20">
        <f ca="1">SUMIF($F:O,"今村",O:O)</f>
        <v>0</v>
      </c>
      <c r="AG115" s="20">
        <f ca="1">SUMIF($F:P,"今村",P:P)</f>
        <v>0</v>
      </c>
      <c r="AH115" s="20">
        <f ca="1">SUMIF($F:Q,"今村",Q:Q)</f>
        <v>0</v>
      </c>
      <c r="AI115" s="20">
        <f ca="1">SUMIF($F:R,"今村",R:R)</f>
        <v>0</v>
      </c>
      <c r="AJ115" s="20">
        <f ca="1">SUMIF($F:S,"今村",S:S)</f>
        <v>0</v>
      </c>
      <c r="AK115" s="20">
        <f ca="1">SUMIF($F:T,"今村",T:T)</f>
        <v>0</v>
      </c>
    </row>
    <row r="116" spans="1:38" ht="15.5" customHeight="1">
      <c r="A116" s="3"/>
      <c r="B116" s="4"/>
      <c r="C116" s="3"/>
      <c r="D116" s="4"/>
      <c r="E116" s="4"/>
      <c r="F116" s="4"/>
      <c r="G116" s="6"/>
      <c r="H116" s="6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Z116" s="24">
        <f>COUNTIF(F:F,"今村")</f>
        <v>0</v>
      </c>
      <c r="AA116" s="20">
        <f>Z116</f>
        <v>0</v>
      </c>
      <c r="AB116" s="20">
        <f t="shared" ref="AB116:AK116" si="72">AA116</f>
        <v>0</v>
      </c>
      <c r="AC116" s="20">
        <f t="shared" si="72"/>
        <v>0</v>
      </c>
      <c r="AD116" s="20">
        <f t="shared" si="72"/>
        <v>0</v>
      </c>
      <c r="AE116" s="20">
        <f t="shared" si="72"/>
        <v>0</v>
      </c>
      <c r="AF116" s="20">
        <f t="shared" si="72"/>
        <v>0</v>
      </c>
      <c r="AG116" s="20">
        <f t="shared" si="72"/>
        <v>0</v>
      </c>
      <c r="AH116" s="20">
        <f t="shared" si="72"/>
        <v>0</v>
      </c>
      <c r="AI116" s="20">
        <f t="shared" si="72"/>
        <v>0</v>
      </c>
      <c r="AJ116" s="20">
        <f t="shared" si="72"/>
        <v>0</v>
      </c>
      <c r="AK116" s="20">
        <f t="shared" si="72"/>
        <v>0</v>
      </c>
    </row>
    <row r="117" spans="1:38" ht="15.5" customHeight="1">
      <c r="A117" s="3"/>
      <c r="B117" s="3"/>
      <c r="C117" s="3"/>
      <c r="D117" s="4"/>
      <c r="E117" s="4"/>
      <c r="F117" s="4"/>
      <c r="G117" s="6"/>
      <c r="H117" s="5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Z117" s="24" t="e">
        <f ca="1">Z115/Z116</f>
        <v>#DIV/0!</v>
      </c>
      <c r="AA117" s="24" t="e">
        <f t="shared" ref="AA117:AK117" ca="1" si="73">AA115/AA116</f>
        <v>#DIV/0!</v>
      </c>
      <c r="AB117" s="24" t="e">
        <f t="shared" ca="1" si="73"/>
        <v>#DIV/0!</v>
      </c>
      <c r="AC117" s="24" t="e">
        <f t="shared" ca="1" si="73"/>
        <v>#DIV/0!</v>
      </c>
      <c r="AD117" s="24" t="e">
        <f t="shared" ca="1" si="73"/>
        <v>#DIV/0!</v>
      </c>
      <c r="AE117" s="24" t="e">
        <f t="shared" ca="1" si="73"/>
        <v>#DIV/0!</v>
      </c>
      <c r="AF117" s="24" t="e">
        <f t="shared" ca="1" si="73"/>
        <v>#DIV/0!</v>
      </c>
      <c r="AG117" s="24" t="e">
        <f t="shared" ca="1" si="73"/>
        <v>#DIV/0!</v>
      </c>
      <c r="AH117" s="24" t="e">
        <f t="shared" ca="1" si="73"/>
        <v>#DIV/0!</v>
      </c>
      <c r="AI117" s="24" t="e">
        <f t="shared" ca="1" si="73"/>
        <v>#DIV/0!</v>
      </c>
      <c r="AJ117" s="24" t="e">
        <f t="shared" ca="1" si="73"/>
        <v>#DIV/0!</v>
      </c>
      <c r="AK117" s="24" t="e">
        <f t="shared" ca="1" si="73"/>
        <v>#DIV/0!</v>
      </c>
      <c r="AL117" s="20" t="str">
        <f>X115</f>
        <v>今村</v>
      </c>
    </row>
    <row r="118" spans="1:38" ht="15.5" customHeight="1">
      <c r="A118" s="3"/>
      <c r="B118" s="3"/>
      <c r="C118" s="1"/>
      <c r="D118" s="1"/>
      <c r="E118" s="4"/>
      <c r="F118" s="4"/>
      <c r="G118" s="6"/>
      <c r="H118" s="5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X118" s="15" t="s">
        <v>58</v>
      </c>
      <c r="Z118" s="20">
        <f ca="1">SUMIF($F:I,"岩崎台ｏｒ極楽",I:I)</f>
        <v>0</v>
      </c>
      <c r="AA118" s="20">
        <f ca="1">SUMIF($F:J,"岩崎台ｏｒ極楽",J:J)</f>
        <v>0</v>
      </c>
      <c r="AB118" s="20">
        <f ca="1">SUMIF($F:K,"岩崎台ｏｒ極楽",K:K)</f>
        <v>0</v>
      </c>
      <c r="AC118" s="20">
        <f ca="1">SUMIF($F:L,"岩崎台ｏｒ極楽",L:L)</f>
        <v>0</v>
      </c>
      <c r="AD118" s="20">
        <f ca="1">SUMIF($F:M,"岩崎台ｏｒ極楽",M:M)</f>
        <v>0</v>
      </c>
      <c r="AE118" s="20">
        <f ca="1">SUMIF($F:N,"岩崎台ｏｒ極楽",N:N)</f>
        <v>0</v>
      </c>
      <c r="AF118" s="20">
        <f ca="1">SUMIF($F:O,"岩崎台ｏｒ極楽",O:O)</f>
        <v>0</v>
      </c>
      <c r="AG118" s="20">
        <f ca="1">SUMIF($F:P,"岩崎台ｏｒ極楽",P:P)</f>
        <v>0</v>
      </c>
      <c r="AH118" s="20">
        <f ca="1">SUMIF($F:Q,"岩崎台ｏｒ極楽",Q:Q)</f>
        <v>0</v>
      </c>
      <c r="AI118" s="20">
        <f ca="1">SUMIF($F:R,"岩崎台ｏｒ極楽",R:R)</f>
        <v>0</v>
      </c>
      <c r="AJ118" s="20">
        <f ca="1">SUMIF($F:S,"岩崎台ｏｒ極楽",S:S)</f>
        <v>0</v>
      </c>
      <c r="AK118" s="20">
        <f ca="1">SUMIF($F:T,"岩崎台ｏｒ極楽",T:T)</f>
        <v>0</v>
      </c>
    </row>
    <row r="119" spans="1:38" ht="15.5" customHeight="1">
      <c r="A119" s="3"/>
      <c r="B119" s="3"/>
      <c r="C119" s="3"/>
      <c r="D119" s="4"/>
      <c r="E119" s="4"/>
      <c r="F119" s="4"/>
      <c r="G119" s="6"/>
      <c r="H119" s="5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Z119" s="24">
        <f>COUNTIF(F:F,"岩崎台ｏｒ極楽")</f>
        <v>0</v>
      </c>
      <c r="AA119" s="20">
        <f>Z119</f>
        <v>0</v>
      </c>
      <c r="AB119" s="20">
        <f t="shared" ref="AB119:AK119" si="74">AA119</f>
        <v>0</v>
      </c>
      <c r="AC119" s="20">
        <f t="shared" si="74"/>
        <v>0</v>
      </c>
      <c r="AD119" s="20">
        <f t="shared" si="74"/>
        <v>0</v>
      </c>
      <c r="AE119" s="20">
        <f t="shared" si="74"/>
        <v>0</v>
      </c>
      <c r="AF119" s="20">
        <f t="shared" si="74"/>
        <v>0</v>
      </c>
      <c r="AG119" s="20">
        <f t="shared" si="74"/>
        <v>0</v>
      </c>
      <c r="AH119" s="20">
        <f t="shared" si="74"/>
        <v>0</v>
      </c>
      <c r="AI119" s="20">
        <f t="shared" si="74"/>
        <v>0</v>
      </c>
      <c r="AJ119" s="20">
        <f t="shared" si="74"/>
        <v>0</v>
      </c>
      <c r="AK119" s="20">
        <f t="shared" si="74"/>
        <v>0</v>
      </c>
    </row>
    <row r="120" spans="1:38" ht="15.5" customHeight="1">
      <c r="A120" s="3"/>
      <c r="B120" s="3"/>
      <c r="C120" s="3"/>
      <c r="D120" s="4"/>
      <c r="E120" s="4"/>
      <c r="F120" s="4"/>
      <c r="G120" s="6"/>
      <c r="H120" s="5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Z120" s="24" t="e">
        <f ca="1">Z118/Z119</f>
        <v>#DIV/0!</v>
      </c>
      <c r="AA120" s="24" t="e">
        <f t="shared" ref="AA120:AK120" ca="1" si="75">AA118/AA119</f>
        <v>#DIV/0!</v>
      </c>
      <c r="AB120" s="24" t="e">
        <f t="shared" ca="1" si="75"/>
        <v>#DIV/0!</v>
      </c>
      <c r="AC120" s="24" t="e">
        <f t="shared" ca="1" si="75"/>
        <v>#DIV/0!</v>
      </c>
      <c r="AD120" s="24" t="e">
        <f t="shared" ca="1" si="75"/>
        <v>#DIV/0!</v>
      </c>
      <c r="AE120" s="24" t="e">
        <f t="shared" ca="1" si="75"/>
        <v>#DIV/0!</v>
      </c>
      <c r="AF120" s="24" t="e">
        <f t="shared" ca="1" si="75"/>
        <v>#DIV/0!</v>
      </c>
      <c r="AG120" s="24" t="e">
        <f t="shared" ca="1" si="75"/>
        <v>#DIV/0!</v>
      </c>
      <c r="AH120" s="24" t="e">
        <f t="shared" ca="1" si="75"/>
        <v>#DIV/0!</v>
      </c>
      <c r="AI120" s="24" t="e">
        <f t="shared" ca="1" si="75"/>
        <v>#DIV/0!</v>
      </c>
      <c r="AJ120" s="24" t="e">
        <f t="shared" ca="1" si="75"/>
        <v>#DIV/0!</v>
      </c>
      <c r="AK120" s="24" t="e">
        <f t="shared" ca="1" si="75"/>
        <v>#DIV/0!</v>
      </c>
      <c r="AL120" s="20" t="str">
        <f>X118</f>
        <v>岩崎台ｏｒ極楽</v>
      </c>
    </row>
    <row r="121" spans="1:38" ht="15.5" customHeight="1">
      <c r="A121" s="3"/>
      <c r="B121" s="3"/>
      <c r="C121" s="3"/>
      <c r="D121" s="4"/>
      <c r="E121" s="4"/>
      <c r="F121" s="4"/>
      <c r="G121" s="6"/>
      <c r="H121" s="5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X121" s="15" t="s">
        <v>48</v>
      </c>
      <c r="Z121" s="20">
        <f ca="1">SUMIF($F:I,"蒲郡",I:I)</f>
        <v>0</v>
      </c>
      <c r="AA121" s="20">
        <f ca="1">SUMIF($F:J,"蒲郡",J:J)</f>
        <v>0</v>
      </c>
      <c r="AB121" s="20">
        <f ca="1">SUMIF($F:K,"蒲郡",K:K)</f>
        <v>0</v>
      </c>
      <c r="AC121" s="20">
        <f ca="1">SUMIF($F:L,"蒲郡",L:L)</f>
        <v>0</v>
      </c>
      <c r="AD121" s="20">
        <f ca="1">SUMIF($F:M,"蒲郡",M:M)</f>
        <v>0</v>
      </c>
      <c r="AE121" s="20">
        <f ca="1">SUMIF($F:N,"蒲郡",N:N)</f>
        <v>0</v>
      </c>
      <c r="AF121" s="20">
        <f ca="1">SUMIF($F:O,"蒲郡",O:O)</f>
        <v>0</v>
      </c>
      <c r="AG121" s="20">
        <f ca="1">SUMIF($F:P,"蒲郡",P:P)</f>
        <v>0</v>
      </c>
      <c r="AH121" s="20">
        <f ca="1">SUMIF($F:Q,"蒲郡",Q:Q)</f>
        <v>0</v>
      </c>
      <c r="AI121" s="20">
        <f ca="1">SUMIF($F:R,"蒲郡",R:R)</f>
        <v>0</v>
      </c>
      <c r="AJ121" s="20">
        <f ca="1">SUMIF($F:S,"蒲郡",S:S)</f>
        <v>0</v>
      </c>
      <c r="AK121" s="20">
        <f ca="1">SUMIF($F:T,"蒲郡",T:T)</f>
        <v>0</v>
      </c>
    </row>
    <row r="122" spans="1:38" ht="15.5" customHeight="1">
      <c r="A122" s="3"/>
      <c r="B122" s="3"/>
      <c r="C122" s="3"/>
      <c r="D122" s="4"/>
      <c r="E122" s="4"/>
      <c r="F122" s="4"/>
      <c r="G122" s="6"/>
      <c r="H122" s="5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Z122" s="24">
        <f>COUNTIF(F:F,"蒲郡")</f>
        <v>0</v>
      </c>
      <c r="AA122" s="20">
        <f>Z122</f>
        <v>0</v>
      </c>
      <c r="AB122" s="20">
        <f t="shared" ref="AB122:AK122" si="76">AA122</f>
        <v>0</v>
      </c>
      <c r="AC122" s="20">
        <f t="shared" si="76"/>
        <v>0</v>
      </c>
      <c r="AD122" s="20">
        <f t="shared" si="76"/>
        <v>0</v>
      </c>
      <c r="AE122" s="20">
        <f t="shared" si="76"/>
        <v>0</v>
      </c>
      <c r="AF122" s="20">
        <f t="shared" si="76"/>
        <v>0</v>
      </c>
      <c r="AG122" s="20">
        <f t="shared" si="76"/>
        <v>0</v>
      </c>
      <c r="AH122" s="20">
        <f t="shared" si="76"/>
        <v>0</v>
      </c>
      <c r="AI122" s="20">
        <f t="shared" si="76"/>
        <v>0</v>
      </c>
      <c r="AJ122" s="20">
        <f t="shared" si="76"/>
        <v>0</v>
      </c>
      <c r="AK122" s="20">
        <f t="shared" si="76"/>
        <v>0</v>
      </c>
    </row>
    <row r="123" spans="1:38" ht="15.5" customHeight="1">
      <c r="A123" s="3"/>
      <c r="B123" s="3"/>
      <c r="C123" s="3"/>
      <c r="D123" s="4"/>
      <c r="E123" s="4"/>
      <c r="F123" s="4"/>
      <c r="G123" s="6"/>
      <c r="H123" s="5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Z123" s="24" t="e">
        <f ca="1">Z121/Z122</f>
        <v>#DIV/0!</v>
      </c>
      <c r="AA123" s="24" t="e">
        <f t="shared" ref="AA123:AK123" ca="1" si="77">AA121/AA122</f>
        <v>#DIV/0!</v>
      </c>
      <c r="AB123" s="24" t="e">
        <f t="shared" ca="1" si="77"/>
        <v>#DIV/0!</v>
      </c>
      <c r="AC123" s="24" t="e">
        <f t="shared" ca="1" si="77"/>
        <v>#DIV/0!</v>
      </c>
      <c r="AD123" s="24" t="e">
        <f t="shared" ca="1" si="77"/>
        <v>#DIV/0!</v>
      </c>
      <c r="AE123" s="24" t="e">
        <f t="shared" ca="1" si="77"/>
        <v>#DIV/0!</v>
      </c>
      <c r="AF123" s="24" t="e">
        <f t="shared" ca="1" si="77"/>
        <v>#DIV/0!</v>
      </c>
      <c r="AG123" s="24" t="e">
        <f t="shared" ca="1" si="77"/>
        <v>#DIV/0!</v>
      </c>
      <c r="AH123" s="24" t="e">
        <f t="shared" ca="1" si="77"/>
        <v>#DIV/0!</v>
      </c>
      <c r="AI123" s="24" t="e">
        <f t="shared" ca="1" si="77"/>
        <v>#DIV/0!</v>
      </c>
      <c r="AJ123" s="24" t="e">
        <f t="shared" ca="1" si="77"/>
        <v>#DIV/0!</v>
      </c>
      <c r="AK123" s="24" t="e">
        <f t="shared" ca="1" si="77"/>
        <v>#DIV/0!</v>
      </c>
      <c r="AL123" s="20" t="str">
        <f>X121</f>
        <v>蒲郡</v>
      </c>
    </row>
    <row r="124" spans="1:38" ht="15.5" customHeight="1">
      <c r="A124" s="3"/>
      <c r="B124" s="3"/>
      <c r="C124" s="3"/>
      <c r="D124" s="4"/>
      <c r="E124" s="4"/>
      <c r="F124" s="4"/>
      <c r="G124" s="6"/>
      <c r="H124" s="5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X124" s="15" t="s">
        <v>59</v>
      </c>
      <c r="Z124" s="20">
        <f ca="1">SUMIF($F:I,"上郷畝部",I:I)</f>
        <v>0</v>
      </c>
      <c r="AA124" s="20">
        <f ca="1">SUMIF($F:J,"上郷畝部",J:J)</f>
        <v>0</v>
      </c>
      <c r="AB124" s="20">
        <f ca="1">SUMIF($F:K,"上郷畝部",K:K)</f>
        <v>0</v>
      </c>
      <c r="AC124" s="20">
        <f ca="1">SUMIF($F:L,"上郷畝部",L:L)</f>
        <v>0</v>
      </c>
      <c r="AD124" s="20">
        <f ca="1">SUMIF($F:M,"上郷畝部",M:M)</f>
        <v>0</v>
      </c>
      <c r="AE124" s="20">
        <f ca="1">SUMIF($F:N,"上郷畝部",N:N)</f>
        <v>0</v>
      </c>
      <c r="AF124" s="20">
        <f ca="1">SUMIF($F:O,"上郷畝部",O:O)</f>
        <v>0</v>
      </c>
      <c r="AG124" s="20">
        <f ca="1">SUMIF($F:P,"上郷畝部",P:P)</f>
        <v>0</v>
      </c>
      <c r="AH124" s="20">
        <f ca="1">SUMIF($F:Q,"上郷畝部",Q:Q)</f>
        <v>0</v>
      </c>
      <c r="AI124" s="20">
        <f ca="1">SUMIF($F:R,"上郷畝部",R:R)</f>
        <v>0</v>
      </c>
      <c r="AJ124" s="20">
        <f ca="1">SUMIF($F:S,"上郷畝部",S:S)</f>
        <v>0</v>
      </c>
      <c r="AK124" s="20">
        <f ca="1">SUMIF($F:T,"上郷畝部",T:T)</f>
        <v>0</v>
      </c>
    </row>
    <row r="125" spans="1:38" ht="15.5" customHeight="1">
      <c r="A125" s="3"/>
      <c r="B125" s="3"/>
      <c r="C125" s="3"/>
      <c r="D125" s="4"/>
      <c r="E125" s="4"/>
      <c r="F125" s="4"/>
      <c r="G125" s="6"/>
      <c r="H125" s="5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Z125" s="24">
        <f>COUNTIF(F:F,"上郷畝部")</f>
        <v>0</v>
      </c>
      <c r="AA125" s="20">
        <f>Z125</f>
        <v>0</v>
      </c>
      <c r="AB125" s="20">
        <f t="shared" ref="AB125:AK125" si="78">AA125</f>
        <v>0</v>
      </c>
      <c r="AC125" s="20">
        <f t="shared" si="78"/>
        <v>0</v>
      </c>
      <c r="AD125" s="20">
        <f t="shared" si="78"/>
        <v>0</v>
      </c>
      <c r="AE125" s="20">
        <f t="shared" si="78"/>
        <v>0</v>
      </c>
      <c r="AF125" s="20">
        <f t="shared" si="78"/>
        <v>0</v>
      </c>
      <c r="AG125" s="20">
        <f t="shared" si="78"/>
        <v>0</v>
      </c>
      <c r="AH125" s="20">
        <f t="shared" si="78"/>
        <v>0</v>
      </c>
      <c r="AI125" s="20">
        <f t="shared" si="78"/>
        <v>0</v>
      </c>
      <c r="AJ125" s="20">
        <f t="shared" si="78"/>
        <v>0</v>
      </c>
      <c r="AK125" s="20">
        <f t="shared" si="78"/>
        <v>0</v>
      </c>
    </row>
    <row r="126" spans="1:38" ht="15.5" customHeight="1">
      <c r="A126" s="3"/>
      <c r="B126" s="3"/>
      <c r="C126" s="3"/>
      <c r="D126" s="4"/>
      <c r="E126" s="3"/>
      <c r="F126" s="3"/>
      <c r="G126" s="6"/>
      <c r="H126" s="5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Z126" s="24" t="e">
        <f ca="1">Z124/Z125</f>
        <v>#DIV/0!</v>
      </c>
      <c r="AA126" s="24" t="e">
        <f t="shared" ref="AA126:AK126" ca="1" si="79">AA124/AA125</f>
        <v>#DIV/0!</v>
      </c>
      <c r="AB126" s="24" t="e">
        <f t="shared" ca="1" si="79"/>
        <v>#DIV/0!</v>
      </c>
      <c r="AC126" s="24" t="e">
        <f t="shared" ca="1" si="79"/>
        <v>#DIV/0!</v>
      </c>
      <c r="AD126" s="24" t="e">
        <f t="shared" ca="1" si="79"/>
        <v>#DIV/0!</v>
      </c>
      <c r="AE126" s="24" t="e">
        <f t="shared" ca="1" si="79"/>
        <v>#DIV/0!</v>
      </c>
      <c r="AF126" s="24" t="e">
        <f t="shared" ca="1" si="79"/>
        <v>#DIV/0!</v>
      </c>
      <c r="AG126" s="24" t="e">
        <f t="shared" ca="1" si="79"/>
        <v>#DIV/0!</v>
      </c>
      <c r="AH126" s="24" t="e">
        <f t="shared" ca="1" si="79"/>
        <v>#DIV/0!</v>
      </c>
      <c r="AI126" s="24" t="e">
        <f t="shared" ca="1" si="79"/>
        <v>#DIV/0!</v>
      </c>
      <c r="AJ126" s="24" t="e">
        <f t="shared" ca="1" si="79"/>
        <v>#DIV/0!</v>
      </c>
      <c r="AK126" s="24" t="e">
        <f t="shared" ca="1" si="79"/>
        <v>#DIV/0!</v>
      </c>
      <c r="AL126" s="20" t="str">
        <f>X124</f>
        <v>上郷畝部</v>
      </c>
    </row>
    <row r="127" spans="1:38" ht="15.5" customHeight="1">
      <c r="A127" s="3"/>
      <c r="B127" s="3"/>
      <c r="C127" s="3"/>
      <c r="D127" s="4"/>
      <c r="E127" s="3"/>
      <c r="F127" s="3"/>
      <c r="G127" s="6"/>
      <c r="H127" s="5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X127" s="15" t="s">
        <v>60</v>
      </c>
      <c r="Z127" s="20">
        <f ca="1">SUMIF($F:I,"西尾",I:I)</f>
        <v>0</v>
      </c>
      <c r="AA127" s="20">
        <f ca="1">SUMIF($F:J,"西尾",J:J)</f>
        <v>0</v>
      </c>
      <c r="AB127" s="20">
        <f ca="1">SUMIF($F:K,"西尾",K:K)</f>
        <v>0</v>
      </c>
      <c r="AC127" s="20">
        <f ca="1">SUMIF($F:L,"西尾",L:L)</f>
        <v>0</v>
      </c>
      <c r="AD127" s="20">
        <f ca="1">SUMIF($F:M,"西尾",M:M)</f>
        <v>0</v>
      </c>
      <c r="AE127" s="20">
        <f ca="1">SUMIF($F:N,"西尾",N:N)</f>
        <v>0</v>
      </c>
      <c r="AF127" s="20">
        <f ca="1">SUMIF($F:O,"西尾",O:O)</f>
        <v>0</v>
      </c>
      <c r="AG127" s="20">
        <f ca="1">SUMIF($F:P,"西尾",P:P)</f>
        <v>0</v>
      </c>
      <c r="AH127" s="20">
        <f ca="1">SUMIF($F:Q,"西尾",Q:Q)</f>
        <v>0</v>
      </c>
      <c r="AI127" s="20">
        <f ca="1">SUMIF($F:R,"西尾",R:R)</f>
        <v>0</v>
      </c>
      <c r="AJ127" s="20">
        <f ca="1">SUMIF($F:S,"西尾",S:S)</f>
        <v>0</v>
      </c>
      <c r="AK127" s="20">
        <f ca="1">SUMIF($F:T,"西尾",T:T)</f>
        <v>0</v>
      </c>
    </row>
    <row r="128" spans="1:38" ht="15.5" customHeight="1">
      <c r="A128" s="3"/>
      <c r="B128" s="3"/>
      <c r="C128" s="3"/>
      <c r="D128" s="4"/>
      <c r="E128" s="3"/>
      <c r="F128" s="3"/>
      <c r="G128" s="6"/>
      <c r="H128" s="5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Z128" s="24">
        <f>COUNTIF(F:F,"西尾")</f>
        <v>0</v>
      </c>
      <c r="AA128" s="20">
        <f>Z128</f>
        <v>0</v>
      </c>
      <c r="AB128" s="20">
        <f t="shared" ref="AB128:AK128" si="80">AA128</f>
        <v>0</v>
      </c>
      <c r="AC128" s="20">
        <f t="shared" si="80"/>
        <v>0</v>
      </c>
      <c r="AD128" s="20">
        <f t="shared" si="80"/>
        <v>0</v>
      </c>
      <c r="AE128" s="20">
        <f t="shared" si="80"/>
        <v>0</v>
      </c>
      <c r="AF128" s="20">
        <f t="shared" si="80"/>
        <v>0</v>
      </c>
      <c r="AG128" s="20">
        <f t="shared" si="80"/>
        <v>0</v>
      </c>
      <c r="AH128" s="20">
        <f t="shared" si="80"/>
        <v>0</v>
      </c>
      <c r="AI128" s="20">
        <f t="shared" si="80"/>
        <v>0</v>
      </c>
      <c r="AJ128" s="20">
        <f t="shared" si="80"/>
        <v>0</v>
      </c>
      <c r="AK128" s="20">
        <f t="shared" si="80"/>
        <v>0</v>
      </c>
    </row>
    <row r="129" spans="1:38" ht="15.5" customHeight="1">
      <c r="A129" s="3"/>
      <c r="B129" s="3"/>
      <c r="C129" s="3"/>
      <c r="D129" s="4"/>
      <c r="E129" s="3"/>
      <c r="F129" s="3"/>
      <c r="G129" s="6"/>
      <c r="H129" s="5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Z129" s="24" t="e">
        <f ca="1">Z127/Z128</f>
        <v>#DIV/0!</v>
      </c>
      <c r="AA129" s="24" t="e">
        <f t="shared" ref="AA129:AK129" ca="1" si="81">AA127/AA128</f>
        <v>#DIV/0!</v>
      </c>
      <c r="AB129" s="24" t="e">
        <f t="shared" ca="1" si="81"/>
        <v>#DIV/0!</v>
      </c>
      <c r="AC129" s="24" t="e">
        <f t="shared" ca="1" si="81"/>
        <v>#DIV/0!</v>
      </c>
      <c r="AD129" s="24" t="e">
        <f t="shared" ca="1" si="81"/>
        <v>#DIV/0!</v>
      </c>
      <c r="AE129" s="24" t="e">
        <f t="shared" ca="1" si="81"/>
        <v>#DIV/0!</v>
      </c>
      <c r="AF129" s="24" t="e">
        <f t="shared" ca="1" si="81"/>
        <v>#DIV/0!</v>
      </c>
      <c r="AG129" s="24" t="e">
        <f t="shared" ca="1" si="81"/>
        <v>#DIV/0!</v>
      </c>
      <c r="AH129" s="24" t="e">
        <f t="shared" ca="1" si="81"/>
        <v>#DIV/0!</v>
      </c>
      <c r="AI129" s="24" t="e">
        <f t="shared" ca="1" si="81"/>
        <v>#DIV/0!</v>
      </c>
      <c r="AJ129" s="24" t="e">
        <f t="shared" ca="1" si="81"/>
        <v>#DIV/0!</v>
      </c>
      <c r="AK129" s="24" t="e">
        <f t="shared" ca="1" si="81"/>
        <v>#DIV/0!</v>
      </c>
      <c r="AL129" s="20" t="str">
        <f>X127</f>
        <v>西尾</v>
      </c>
    </row>
    <row r="130" spans="1:38" ht="15.5" customHeight="1">
      <c r="A130" s="3"/>
      <c r="B130" s="3"/>
      <c r="C130" s="3"/>
      <c r="D130" s="4"/>
      <c r="E130" s="3"/>
      <c r="F130" s="3"/>
      <c r="G130" s="6"/>
      <c r="H130" s="5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X130" s="15" t="s">
        <v>61</v>
      </c>
      <c r="Z130" s="20">
        <f ca="1">SUMIF($F:I,"刈谷北部",I:I)</f>
        <v>0</v>
      </c>
      <c r="AA130" s="20">
        <f ca="1">SUMIF($F:J,"刈谷北部",J:J)</f>
        <v>0</v>
      </c>
      <c r="AB130" s="20">
        <f ca="1">SUMIF($F:K,"刈谷北部",K:K)</f>
        <v>0</v>
      </c>
      <c r="AC130" s="20">
        <f ca="1">SUMIF($F:L,"刈谷北部",L:L)</f>
        <v>0</v>
      </c>
      <c r="AD130" s="20">
        <f ca="1">SUMIF($F:M,"刈谷北部",M:M)</f>
        <v>0</v>
      </c>
      <c r="AE130" s="20">
        <f ca="1">SUMIF($F:N,"刈谷北部",N:N)</f>
        <v>0</v>
      </c>
      <c r="AF130" s="20">
        <f ca="1">SUMIF($F:O,"刈谷北部",O:O)</f>
        <v>0</v>
      </c>
      <c r="AG130" s="20">
        <f ca="1">SUMIF($F:P,"刈谷北部",P:P)</f>
        <v>0</v>
      </c>
      <c r="AH130" s="20">
        <f ca="1">SUMIF($F:Q,"刈谷北部",Q:Q)</f>
        <v>0</v>
      </c>
      <c r="AI130" s="20">
        <f ca="1">SUMIF($F:R,"刈谷北部",R:R)</f>
        <v>0</v>
      </c>
      <c r="AJ130" s="20">
        <f ca="1">SUMIF($F:S,"刈谷北部",S:S)</f>
        <v>0</v>
      </c>
      <c r="AK130" s="20">
        <f ca="1">SUMIF($F:T,"刈谷北部",T:T)</f>
        <v>0</v>
      </c>
    </row>
    <row r="131" spans="1:38" ht="15.5" customHeight="1">
      <c r="A131" s="3"/>
      <c r="B131" s="3"/>
      <c r="C131" s="3"/>
      <c r="D131" s="4"/>
      <c r="E131" s="3"/>
      <c r="F131" s="3"/>
      <c r="G131" s="6"/>
      <c r="H131" s="5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Z131" s="24">
        <f>COUNTIF(F:F,"刈谷北部")</f>
        <v>0</v>
      </c>
      <c r="AA131" s="20">
        <f>Z131</f>
        <v>0</v>
      </c>
      <c r="AB131" s="20">
        <f t="shared" ref="AB131:AK131" si="82">AA131</f>
        <v>0</v>
      </c>
      <c r="AC131" s="20">
        <f t="shared" si="82"/>
        <v>0</v>
      </c>
      <c r="AD131" s="20">
        <f t="shared" si="82"/>
        <v>0</v>
      </c>
      <c r="AE131" s="20">
        <f t="shared" si="82"/>
        <v>0</v>
      </c>
      <c r="AF131" s="20">
        <f t="shared" si="82"/>
        <v>0</v>
      </c>
      <c r="AG131" s="20">
        <f t="shared" si="82"/>
        <v>0</v>
      </c>
      <c r="AH131" s="20">
        <f t="shared" si="82"/>
        <v>0</v>
      </c>
      <c r="AI131" s="20">
        <f t="shared" si="82"/>
        <v>0</v>
      </c>
      <c r="AJ131" s="20">
        <f t="shared" si="82"/>
        <v>0</v>
      </c>
      <c r="AK131" s="20">
        <f t="shared" si="82"/>
        <v>0</v>
      </c>
    </row>
    <row r="132" spans="1:38" ht="15.5" customHeight="1">
      <c r="A132" s="3"/>
      <c r="B132" s="3"/>
      <c r="C132" s="3"/>
      <c r="D132" s="4"/>
      <c r="E132" s="3"/>
      <c r="F132" s="3"/>
      <c r="G132" s="6"/>
      <c r="H132" s="5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Z132" s="24" t="e">
        <f ca="1">Z130/Z131</f>
        <v>#DIV/0!</v>
      </c>
      <c r="AA132" s="24" t="e">
        <f t="shared" ref="AA132:AK132" ca="1" si="83">AA130/AA131</f>
        <v>#DIV/0!</v>
      </c>
      <c r="AB132" s="24" t="e">
        <f t="shared" ca="1" si="83"/>
        <v>#DIV/0!</v>
      </c>
      <c r="AC132" s="24" t="e">
        <f t="shared" ca="1" si="83"/>
        <v>#DIV/0!</v>
      </c>
      <c r="AD132" s="24" t="e">
        <f t="shared" ca="1" si="83"/>
        <v>#DIV/0!</v>
      </c>
      <c r="AE132" s="24" t="e">
        <f t="shared" ca="1" si="83"/>
        <v>#DIV/0!</v>
      </c>
      <c r="AF132" s="24" t="e">
        <f t="shared" ca="1" si="83"/>
        <v>#DIV/0!</v>
      </c>
      <c r="AG132" s="24" t="e">
        <f t="shared" ca="1" si="83"/>
        <v>#DIV/0!</v>
      </c>
      <c r="AH132" s="24" t="e">
        <f t="shared" ca="1" si="83"/>
        <v>#DIV/0!</v>
      </c>
      <c r="AI132" s="24" t="e">
        <f t="shared" ca="1" si="83"/>
        <v>#DIV/0!</v>
      </c>
      <c r="AJ132" s="24" t="e">
        <f t="shared" ca="1" si="83"/>
        <v>#DIV/0!</v>
      </c>
      <c r="AK132" s="24" t="e">
        <f t="shared" ca="1" si="83"/>
        <v>#DIV/0!</v>
      </c>
      <c r="AL132" s="20" t="str">
        <f>X130</f>
        <v>刈谷北部</v>
      </c>
    </row>
    <row r="133" spans="1:38" ht="15.5" customHeight="1">
      <c r="A133" s="3"/>
      <c r="B133" s="3"/>
      <c r="C133" s="3"/>
      <c r="D133" s="4"/>
      <c r="E133" s="3"/>
      <c r="F133" s="3"/>
      <c r="G133" s="6"/>
      <c r="H133" s="5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X133" s="15" t="s">
        <v>62</v>
      </c>
      <c r="Z133" s="20">
        <f ca="1">SUMIF($F:I,"北明治",I:I)</f>
        <v>0</v>
      </c>
      <c r="AA133" s="20">
        <f ca="1">SUMIF($F:J,"北明治",J:J)</f>
        <v>0</v>
      </c>
      <c r="AB133" s="20">
        <f ca="1">SUMIF($F:K,"北明治",K:K)</f>
        <v>0</v>
      </c>
      <c r="AC133" s="20">
        <f ca="1">SUMIF($F:L,"北明治",L:L)</f>
        <v>0</v>
      </c>
      <c r="AD133" s="20">
        <f ca="1">SUMIF($F:M,"北明治",M:M)</f>
        <v>0</v>
      </c>
      <c r="AE133" s="20">
        <f ca="1">SUMIF($F:N,"北明治",N:N)</f>
        <v>0</v>
      </c>
      <c r="AF133" s="20">
        <f ca="1">SUMIF($F:O,"北明治",O:O)</f>
        <v>0</v>
      </c>
      <c r="AG133" s="20">
        <f ca="1">SUMIF($F:P,"北明治",P:P)</f>
        <v>0</v>
      </c>
      <c r="AH133" s="20">
        <f ca="1">SUMIF($F:Q,"北明治",Q:Q)</f>
        <v>0</v>
      </c>
      <c r="AI133" s="20">
        <f ca="1">SUMIF($F:R,"北明治",R:R)</f>
        <v>0</v>
      </c>
      <c r="AJ133" s="20">
        <f ca="1">SUMIF($F:S,"北明治",S:S)</f>
        <v>0</v>
      </c>
      <c r="AK133" s="20">
        <f ca="1">SUMIF($F:T,"北明治",T:T)</f>
        <v>0</v>
      </c>
    </row>
    <row r="134" spans="1:38" ht="15.5" customHeight="1">
      <c r="A134" s="3"/>
      <c r="B134" s="3"/>
      <c r="C134" s="3"/>
      <c r="D134" s="4"/>
      <c r="E134" s="3"/>
      <c r="F134" s="3"/>
      <c r="G134" s="6"/>
      <c r="H134" s="5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Z134" s="24">
        <f>COUNTIF(F:F,"北明治")</f>
        <v>0</v>
      </c>
      <c r="AA134" s="20">
        <f>Z134</f>
        <v>0</v>
      </c>
      <c r="AB134" s="20">
        <f t="shared" ref="AB134:AK134" si="84">AA134</f>
        <v>0</v>
      </c>
      <c r="AC134" s="20">
        <f t="shared" si="84"/>
        <v>0</v>
      </c>
      <c r="AD134" s="20">
        <f t="shared" si="84"/>
        <v>0</v>
      </c>
      <c r="AE134" s="20">
        <f t="shared" si="84"/>
        <v>0</v>
      </c>
      <c r="AF134" s="20">
        <f t="shared" si="84"/>
        <v>0</v>
      </c>
      <c r="AG134" s="20">
        <f t="shared" si="84"/>
        <v>0</v>
      </c>
      <c r="AH134" s="20">
        <f t="shared" si="84"/>
        <v>0</v>
      </c>
      <c r="AI134" s="20">
        <f t="shared" si="84"/>
        <v>0</v>
      </c>
      <c r="AJ134" s="20">
        <f t="shared" si="84"/>
        <v>0</v>
      </c>
      <c r="AK134" s="20">
        <f t="shared" si="84"/>
        <v>0</v>
      </c>
    </row>
    <row r="135" spans="1:38" ht="15.5" customHeight="1">
      <c r="A135" s="3"/>
      <c r="B135" s="3"/>
      <c r="C135" s="3"/>
      <c r="D135" s="4"/>
      <c r="E135" s="3"/>
      <c r="F135" s="3"/>
      <c r="G135" s="6"/>
      <c r="H135" s="5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Z135" s="24" t="e">
        <f ca="1">Z133/Z134</f>
        <v>#DIV/0!</v>
      </c>
      <c r="AA135" s="24" t="e">
        <f t="shared" ref="AA135:AK135" ca="1" si="85">AA133/AA134</f>
        <v>#DIV/0!</v>
      </c>
      <c r="AB135" s="24" t="e">
        <f t="shared" ca="1" si="85"/>
        <v>#DIV/0!</v>
      </c>
      <c r="AC135" s="24" t="e">
        <f t="shared" ca="1" si="85"/>
        <v>#DIV/0!</v>
      </c>
      <c r="AD135" s="24" t="e">
        <f t="shared" ca="1" si="85"/>
        <v>#DIV/0!</v>
      </c>
      <c r="AE135" s="24" t="e">
        <f t="shared" ca="1" si="85"/>
        <v>#DIV/0!</v>
      </c>
      <c r="AF135" s="24" t="e">
        <f t="shared" ca="1" si="85"/>
        <v>#DIV/0!</v>
      </c>
      <c r="AG135" s="24" t="e">
        <f t="shared" ca="1" si="85"/>
        <v>#DIV/0!</v>
      </c>
      <c r="AH135" s="24" t="e">
        <f t="shared" ca="1" si="85"/>
        <v>#DIV/0!</v>
      </c>
      <c r="AI135" s="24" t="e">
        <f t="shared" ca="1" si="85"/>
        <v>#DIV/0!</v>
      </c>
      <c r="AJ135" s="24" t="e">
        <f t="shared" ca="1" si="85"/>
        <v>#DIV/0!</v>
      </c>
      <c r="AK135" s="24" t="e">
        <f t="shared" ca="1" si="85"/>
        <v>#DIV/0!</v>
      </c>
      <c r="AL135" s="20" t="str">
        <f>X133</f>
        <v>北明治</v>
      </c>
    </row>
    <row r="136" spans="1:38" ht="15.5" customHeight="1">
      <c r="A136" s="3"/>
      <c r="B136" s="3"/>
      <c r="C136" s="3"/>
      <c r="D136" s="4"/>
      <c r="E136" s="1"/>
      <c r="F136" s="1"/>
      <c r="G136" s="6"/>
      <c r="H136" s="5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X136" s="15" t="s">
        <v>63</v>
      </c>
      <c r="Z136" s="20">
        <f ca="1">SUMIF($F:I,"吉良白浜",I:I)</f>
        <v>0</v>
      </c>
      <c r="AA136" s="20">
        <f ca="1">SUMIF($F:J,"吉良白浜",J:J)</f>
        <v>0</v>
      </c>
      <c r="AB136" s="20">
        <f ca="1">SUMIF($F:K,"吉良白浜",K:K)</f>
        <v>0</v>
      </c>
      <c r="AC136" s="20">
        <f ca="1">SUMIF($F:L,"吉良白浜",L:L)</f>
        <v>0</v>
      </c>
      <c r="AD136" s="20">
        <f ca="1">SUMIF($F:M,"吉良白浜",M:M)</f>
        <v>0</v>
      </c>
      <c r="AE136" s="20">
        <f ca="1">SUMIF($F:N,"吉良白浜",N:N)</f>
        <v>0</v>
      </c>
      <c r="AF136" s="20">
        <f ca="1">SUMIF($F:O,"吉良白浜",O:O)</f>
        <v>0</v>
      </c>
      <c r="AG136" s="20">
        <f ca="1">SUMIF($F:P,"吉良白浜",P:P)</f>
        <v>0</v>
      </c>
      <c r="AH136" s="20">
        <f ca="1">SUMIF($F:Q,"吉良白浜",Q:Q)</f>
        <v>0</v>
      </c>
      <c r="AI136" s="20">
        <f ca="1">SUMIF($F:R,"吉良白浜",R:R)</f>
        <v>0</v>
      </c>
      <c r="AJ136" s="20">
        <f ca="1">SUMIF($F:S,"吉良白浜",S:S)</f>
        <v>0</v>
      </c>
      <c r="AK136" s="20">
        <f ca="1">SUMIF($F:T,"吉良白浜",T:T)</f>
        <v>0</v>
      </c>
    </row>
    <row r="137" spans="1:38" ht="15.5" customHeight="1">
      <c r="A137" s="3"/>
      <c r="B137" s="3"/>
      <c r="C137" s="3"/>
      <c r="D137" s="4"/>
      <c r="E137" s="3"/>
      <c r="F137" s="3"/>
      <c r="G137" s="6"/>
      <c r="H137" s="5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Z137" s="24">
        <f>COUNTIF(F:F,"吉良白浜")</f>
        <v>0</v>
      </c>
      <c r="AA137" s="20">
        <f>Z137</f>
        <v>0</v>
      </c>
      <c r="AB137" s="20">
        <f t="shared" ref="AB137:AK137" si="86">AA137</f>
        <v>0</v>
      </c>
      <c r="AC137" s="20">
        <f t="shared" si="86"/>
        <v>0</v>
      </c>
      <c r="AD137" s="20">
        <f t="shared" si="86"/>
        <v>0</v>
      </c>
      <c r="AE137" s="20">
        <f t="shared" si="86"/>
        <v>0</v>
      </c>
      <c r="AF137" s="20">
        <f t="shared" si="86"/>
        <v>0</v>
      </c>
      <c r="AG137" s="20">
        <f t="shared" si="86"/>
        <v>0</v>
      </c>
      <c r="AH137" s="20">
        <f t="shared" si="86"/>
        <v>0</v>
      </c>
      <c r="AI137" s="20">
        <f t="shared" si="86"/>
        <v>0</v>
      </c>
      <c r="AJ137" s="20">
        <f t="shared" si="86"/>
        <v>0</v>
      </c>
      <c r="AK137" s="20">
        <f t="shared" si="86"/>
        <v>0</v>
      </c>
    </row>
    <row r="138" spans="1:38" ht="15.5" customHeight="1">
      <c r="A138" s="3"/>
      <c r="B138" s="3"/>
      <c r="C138" s="3"/>
      <c r="D138" s="4"/>
      <c r="E138" s="3"/>
      <c r="F138" s="3"/>
      <c r="G138" s="6"/>
      <c r="H138" s="5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Z138" s="24" t="e">
        <f ca="1">Z136/Z137</f>
        <v>#DIV/0!</v>
      </c>
      <c r="AA138" s="24" t="e">
        <f t="shared" ref="AA138:AK138" ca="1" si="87">AA136/AA137</f>
        <v>#DIV/0!</v>
      </c>
      <c r="AB138" s="24" t="e">
        <f t="shared" ca="1" si="87"/>
        <v>#DIV/0!</v>
      </c>
      <c r="AC138" s="24" t="e">
        <f t="shared" ca="1" si="87"/>
        <v>#DIV/0!</v>
      </c>
      <c r="AD138" s="24" t="e">
        <f t="shared" ca="1" si="87"/>
        <v>#DIV/0!</v>
      </c>
      <c r="AE138" s="24" t="e">
        <f t="shared" ca="1" si="87"/>
        <v>#DIV/0!</v>
      </c>
      <c r="AF138" s="24" t="e">
        <f t="shared" ca="1" si="87"/>
        <v>#DIV/0!</v>
      </c>
      <c r="AG138" s="24" t="e">
        <f t="shared" ca="1" si="87"/>
        <v>#DIV/0!</v>
      </c>
      <c r="AH138" s="24" t="e">
        <f t="shared" ca="1" si="87"/>
        <v>#DIV/0!</v>
      </c>
      <c r="AI138" s="24" t="e">
        <f t="shared" ca="1" si="87"/>
        <v>#DIV/0!</v>
      </c>
      <c r="AJ138" s="24" t="e">
        <f t="shared" ca="1" si="87"/>
        <v>#DIV/0!</v>
      </c>
      <c r="AK138" s="24" t="e">
        <f t="shared" ca="1" si="87"/>
        <v>#DIV/0!</v>
      </c>
      <c r="AL138" s="20" t="str">
        <f>X136</f>
        <v>吉良白浜</v>
      </c>
    </row>
    <row r="139" spans="1:38" ht="15.5" customHeight="1">
      <c r="A139" s="3"/>
      <c r="B139" s="3"/>
      <c r="C139" s="3"/>
      <c r="D139" s="4"/>
      <c r="E139" s="3"/>
      <c r="F139" s="3"/>
      <c r="G139" s="6"/>
      <c r="H139" s="5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X139" s="15" t="s">
        <v>64</v>
      </c>
      <c r="Z139" s="20">
        <f ca="1">SUMIF($F:I,"河和",I:I)</f>
        <v>0</v>
      </c>
      <c r="AA139" s="20">
        <f ca="1">SUMIF($F:J,"河和",J:J)</f>
        <v>0</v>
      </c>
      <c r="AB139" s="20">
        <f ca="1">SUMIF($F:K,"河和",K:K)</f>
        <v>0</v>
      </c>
      <c r="AC139" s="20">
        <f ca="1">SUMIF($F:L,"河和",L:L)</f>
        <v>0</v>
      </c>
      <c r="AD139" s="20">
        <f ca="1">SUMIF($F:M,"河和",M:M)</f>
        <v>0</v>
      </c>
      <c r="AE139" s="20">
        <f ca="1">SUMIF($F:N,"河和",N:N)</f>
        <v>0</v>
      </c>
      <c r="AF139" s="20">
        <f ca="1">SUMIF($F:O,"河和",O:O)</f>
        <v>0</v>
      </c>
      <c r="AG139" s="20">
        <f ca="1">SUMIF($F:P,"河和",P:P)</f>
        <v>0</v>
      </c>
      <c r="AH139" s="20">
        <f ca="1">SUMIF($F:Q,"河和",Q:Q)</f>
        <v>0</v>
      </c>
      <c r="AI139" s="20">
        <f ca="1">SUMIF($F:R,"河和",R:R)</f>
        <v>0</v>
      </c>
      <c r="AJ139" s="20">
        <f ca="1">SUMIF($F:S,"河和",S:S)</f>
        <v>0</v>
      </c>
      <c r="AK139" s="20">
        <f ca="1">SUMIF($F:T,"河和",T:T)</f>
        <v>0</v>
      </c>
    </row>
    <row r="140" spans="1:38" ht="15.5" customHeight="1">
      <c r="A140" s="3"/>
      <c r="B140" s="3"/>
      <c r="C140" s="3"/>
      <c r="D140" s="4"/>
      <c r="E140" s="3"/>
      <c r="F140" s="3"/>
      <c r="G140" s="6"/>
      <c r="H140" s="5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Z140" s="24">
        <f>COUNTIF(F:F,"河和")</f>
        <v>0</v>
      </c>
      <c r="AA140" s="20">
        <f>Z140</f>
        <v>0</v>
      </c>
      <c r="AB140" s="20">
        <f t="shared" ref="AB140:AK140" si="88">AA140</f>
        <v>0</v>
      </c>
      <c r="AC140" s="20">
        <f t="shared" si="88"/>
        <v>0</v>
      </c>
      <c r="AD140" s="20">
        <f t="shared" si="88"/>
        <v>0</v>
      </c>
      <c r="AE140" s="20">
        <f t="shared" si="88"/>
        <v>0</v>
      </c>
      <c r="AF140" s="20">
        <f t="shared" si="88"/>
        <v>0</v>
      </c>
      <c r="AG140" s="20">
        <f t="shared" si="88"/>
        <v>0</v>
      </c>
      <c r="AH140" s="20">
        <f t="shared" si="88"/>
        <v>0</v>
      </c>
      <c r="AI140" s="20">
        <f t="shared" si="88"/>
        <v>0</v>
      </c>
      <c r="AJ140" s="20">
        <f t="shared" si="88"/>
        <v>0</v>
      </c>
      <c r="AK140" s="20">
        <f t="shared" si="88"/>
        <v>0</v>
      </c>
    </row>
    <row r="141" spans="1:38" ht="15.5" customHeight="1">
      <c r="A141" s="3"/>
      <c r="B141" s="3"/>
      <c r="C141" s="3"/>
      <c r="D141" s="4"/>
      <c r="E141" s="4"/>
      <c r="F141" s="4"/>
      <c r="G141" s="6"/>
      <c r="H141" s="5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Z141" s="24" t="e">
        <f ca="1">Z139/Z140</f>
        <v>#DIV/0!</v>
      </c>
      <c r="AA141" s="24" t="e">
        <f t="shared" ref="AA141:AK141" ca="1" si="89">AA139/AA140</f>
        <v>#DIV/0!</v>
      </c>
      <c r="AB141" s="24" t="e">
        <f t="shared" ca="1" si="89"/>
        <v>#DIV/0!</v>
      </c>
      <c r="AC141" s="24" t="e">
        <f t="shared" ca="1" si="89"/>
        <v>#DIV/0!</v>
      </c>
      <c r="AD141" s="24" t="e">
        <f t="shared" ca="1" si="89"/>
        <v>#DIV/0!</v>
      </c>
      <c r="AE141" s="24" t="e">
        <f t="shared" ca="1" si="89"/>
        <v>#DIV/0!</v>
      </c>
      <c r="AF141" s="24" t="e">
        <f t="shared" ca="1" si="89"/>
        <v>#DIV/0!</v>
      </c>
      <c r="AG141" s="24" t="e">
        <f t="shared" ca="1" si="89"/>
        <v>#DIV/0!</v>
      </c>
      <c r="AH141" s="24" t="e">
        <f t="shared" ca="1" si="89"/>
        <v>#DIV/0!</v>
      </c>
      <c r="AI141" s="24" t="e">
        <f t="shared" ca="1" si="89"/>
        <v>#DIV/0!</v>
      </c>
      <c r="AJ141" s="24" t="e">
        <f t="shared" ca="1" si="89"/>
        <v>#DIV/0!</v>
      </c>
      <c r="AK141" s="24" t="e">
        <f t="shared" ca="1" si="89"/>
        <v>#DIV/0!</v>
      </c>
      <c r="AL141" s="20" t="str">
        <f>X139</f>
        <v>河和</v>
      </c>
    </row>
    <row r="142" spans="1:38" ht="15.5" customHeight="1">
      <c r="A142" s="3"/>
      <c r="B142" s="3"/>
      <c r="C142" s="3"/>
      <c r="D142" s="4"/>
      <c r="E142" s="4"/>
      <c r="F142" s="4"/>
      <c r="G142" s="6"/>
      <c r="H142" s="5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X142" s="15" t="s">
        <v>65</v>
      </c>
      <c r="Z142" s="20">
        <f ca="1">SUMIF($F:I,"小牧原",I:I)</f>
        <v>0</v>
      </c>
      <c r="AA142" s="20">
        <f ca="1">SUMIF($F:J,"河和",J:J)</f>
        <v>0</v>
      </c>
      <c r="AB142" s="20">
        <f ca="1">SUMIF($F:K,"河和",K:K)</f>
        <v>0</v>
      </c>
      <c r="AC142" s="20">
        <f ca="1">SUMIF($F:L,"河和",L:L)</f>
        <v>0</v>
      </c>
      <c r="AD142" s="20">
        <f ca="1">SUMIF($F:M,"河和",M:M)</f>
        <v>0</v>
      </c>
      <c r="AE142" s="20">
        <f ca="1">SUMIF($F:N,"河和",N:N)</f>
        <v>0</v>
      </c>
      <c r="AF142" s="20">
        <f ca="1">SUMIF($F:O,"河和",O:O)</f>
        <v>0</v>
      </c>
      <c r="AG142" s="20">
        <f ca="1">SUMIF($F:P,"河和",P:P)</f>
        <v>0</v>
      </c>
      <c r="AH142" s="20">
        <f ca="1">SUMIF($F:Q,"河和",Q:Q)</f>
        <v>0</v>
      </c>
      <c r="AI142" s="20">
        <f ca="1">SUMIF($F:R,"河和",R:R)</f>
        <v>0</v>
      </c>
      <c r="AJ142" s="20">
        <f ca="1">SUMIF($F:S,"河和",S:S)</f>
        <v>0</v>
      </c>
      <c r="AK142" s="20">
        <f ca="1">SUMIF($F:T,"河和",T:T)</f>
        <v>0</v>
      </c>
    </row>
    <row r="143" spans="1:38" ht="15.5" customHeight="1">
      <c r="A143" s="3"/>
      <c r="B143" s="3"/>
      <c r="C143" s="3"/>
      <c r="D143" s="14"/>
      <c r="E143" s="4"/>
      <c r="F143" s="4"/>
      <c r="G143" s="5"/>
      <c r="H143" s="5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Z143" s="24">
        <f>COUNTIF(F:F,"河和")</f>
        <v>0</v>
      </c>
      <c r="AA143" s="20">
        <f>Z143</f>
        <v>0</v>
      </c>
      <c r="AB143" s="20">
        <f t="shared" ref="AB143:AK143" si="90">AA143</f>
        <v>0</v>
      </c>
      <c r="AC143" s="20">
        <f t="shared" si="90"/>
        <v>0</v>
      </c>
      <c r="AD143" s="20">
        <f t="shared" si="90"/>
        <v>0</v>
      </c>
      <c r="AE143" s="20">
        <f t="shared" si="90"/>
        <v>0</v>
      </c>
      <c r="AF143" s="20">
        <f t="shared" si="90"/>
        <v>0</v>
      </c>
      <c r="AG143" s="20">
        <f t="shared" si="90"/>
        <v>0</v>
      </c>
      <c r="AH143" s="20">
        <f t="shared" si="90"/>
        <v>0</v>
      </c>
      <c r="AI143" s="20">
        <f t="shared" si="90"/>
        <v>0</v>
      </c>
      <c r="AJ143" s="20">
        <f t="shared" si="90"/>
        <v>0</v>
      </c>
      <c r="AK143" s="20">
        <f t="shared" si="90"/>
        <v>0</v>
      </c>
    </row>
    <row r="144" spans="1:38" ht="15.5" customHeight="1">
      <c r="A144" s="3"/>
      <c r="B144" s="3"/>
      <c r="C144" s="3"/>
      <c r="D144" s="14"/>
      <c r="E144" s="4"/>
      <c r="F144" s="4"/>
      <c r="G144" s="5"/>
      <c r="H144" s="5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Z144" s="24" t="e">
        <f ca="1">Z142/Z143</f>
        <v>#DIV/0!</v>
      </c>
      <c r="AA144" s="24" t="e">
        <f t="shared" ref="AA144:AK144" ca="1" si="91">AA142/AA143</f>
        <v>#DIV/0!</v>
      </c>
      <c r="AB144" s="24" t="e">
        <f t="shared" ca="1" si="91"/>
        <v>#DIV/0!</v>
      </c>
      <c r="AC144" s="24" t="e">
        <f t="shared" ca="1" si="91"/>
        <v>#DIV/0!</v>
      </c>
      <c r="AD144" s="24" t="e">
        <f t="shared" ca="1" si="91"/>
        <v>#DIV/0!</v>
      </c>
      <c r="AE144" s="24" t="e">
        <f t="shared" ca="1" si="91"/>
        <v>#DIV/0!</v>
      </c>
      <c r="AF144" s="24" t="e">
        <f t="shared" ca="1" si="91"/>
        <v>#DIV/0!</v>
      </c>
      <c r="AG144" s="24" t="e">
        <f t="shared" ca="1" si="91"/>
        <v>#DIV/0!</v>
      </c>
      <c r="AH144" s="24" t="e">
        <f t="shared" ca="1" si="91"/>
        <v>#DIV/0!</v>
      </c>
      <c r="AI144" s="24" t="e">
        <f t="shared" ca="1" si="91"/>
        <v>#DIV/0!</v>
      </c>
      <c r="AJ144" s="24" t="e">
        <f t="shared" ca="1" si="91"/>
        <v>#DIV/0!</v>
      </c>
      <c r="AK144" s="24" t="e">
        <f t="shared" ca="1" si="91"/>
        <v>#DIV/0!</v>
      </c>
      <c r="AL144" s="20" t="str">
        <f>X142</f>
        <v>小牧原</v>
      </c>
    </row>
    <row r="145" spans="1:38" ht="15.5" customHeight="1">
      <c r="A145" s="3"/>
      <c r="B145" s="3"/>
      <c r="C145" s="3"/>
      <c r="D145" s="14"/>
      <c r="E145" s="4"/>
      <c r="F145" s="4"/>
      <c r="G145" s="5"/>
      <c r="H145" s="5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X145" s="15" t="s">
        <v>66</v>
      </c>
      <c r="Z145" s="20">
        <f ca="1">SUMIF($F:I,"挙母小清水",I:I)</f>
        <v>0</v>
      </c>
      <c r="AA145" s="20">
        <f ca="1">SUMIF($F:J,"挙母小清水",J:J)</f>
        <v>0</v>
      </c>
      <c r="AB145" s="20">
        <f ca="1">SUMIF($F:K,"挙母小清水",K:K)</f>
        <v>0</v>
      </c>
      <c r="AC145" s="20">
        <f ca="1">SUMIF($F:L,"挙母小清水",L:L)</f>
        <v>0</v>
      </c>
      <c r="AD145" s="20">
        <f ca="1">SUMIF($F:M,"挙母小清水",M:M)</f>
        <v>0</v>
      </c>
      <c r="AE145" s="20">
        <f ca="1">SUMIF($F:N,"挙母小清水",N:N)</f>
        <v>0</v>
      </c>
      <c r="AF145" s="20">
        <f ca="1">SUMIF($F:O,"挙母小清水",O:O)</f>
        <v>0</v>
      </c>
      <c r="AG145" s="20">
        <f ca="1">SUMIF($F:P,"挙母小清水",P:P)</f>
        <v>0</v>
      </c>
      <c r="AH145" s="20">
        <f ca="1">SUMIF($F:Q,"挙母小清水",Q:Q)</f>
        <v>0</v>
      </c>
      <c r="AI145" s="20">
        <f ca="1">SUMIF($F:R,"挙母小清水",R:R)</f>
        <v>0</v>
      </c>
      <c r="AJ145" s="20">
        <f ca="1">SUMIF($F:S,"挙母小清水",S:S)</f>
        <v>0</v>
      </c>
      <c r="AK145" s="20">
        <f ca="1">SUMIF($F:T,"挙母小清水",T:T)</f>
        <v>0</v>
      </c>
    </row>
    <row r="146" spans="1:38" ht="15.5" customHeight="1">
      <c r="A146" s="3"/>
      <c r="B146" s="3"/>
      <c r="C146" s="3"/>
      <c r="D146" s="14"/>
      <c r="E146" s="3"/>
      <c r="F146" s="3"/>
      <c r="G146" s="5"/>
      <c r="H146" s="5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Z146" s="24">
        <f>COUNTIF(F:F,"挙母小清水")</f>
        <v>0</v>
      </c>
      <c r="AA146" s="20">
        <f>Z146</f>
        <v>0</v>
      </c>
      <c r="AB146" s="20">
        <f t="shared" ref="AB146:AK146" si="92">AA146</f>
        <v>0</v>
      </c>
      <c r="AC146" s="20">
        <f t="shared" si="92"/>
        <v>0</v>
      </c>
      <c r="AD146" s="20">
        <f t="shared" si="92"/>
        <v>0</v>
      </c>
      <c r="AE146" s="20">
        <f t="shared" si="92"/>
        <v>0</v>
      </c>
      <c r="AF146" s="20">
        <f t="shared" si="92"/>
        <v>0</v>
      </c>
      <c r="AG146" s="20">
        <f t="shared" si="92"/>
        <v>0</v>
      </c>
      <c r="AH146" s="20">
        <f t="shared" si="92"/>
        <v>0</v>
      </c>
      <c r="AI146" s="20">
        <f t="shared" si="92"/>
        <v>0</v>
      </c>
      <c r="AJ146" s="20">
        <f t="shared" si="92"/>
        <v>0</v>
      </c>
      <c r="AK146" s="20">
        <f t="shared" si="92"/>
        <v>0</v>
      </c>
    </row>
    <row r="147" spans="1:38" ht="15.5" customHeight="1">
      <c r="A147" s="3"/>
      <c r="B147" s="3"/>
      <c r="C147" s="3"/>
      <c r="D147" s="14"/>
      <c r="E147" s="3"/>
      <c r="F147" s="3"/>
      <c r="G147" s="5"/>
      <c r="H147" s="5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Z147" s="24" t="e">
        <f ca="1">Z145/Z146</f>
        <v>#DIV/0!</v>
      </c>
      <c r="AA147" s="24" t="e">
        <f t="shared" ref="AA147:AK147" ca="1" si="93">AA145/AA146</f>
        <v>#DIV/0!</v>
      </c>
      <c r="AB147" s="24" t="e">
        <f t="shared" ca="1" si="93"/>
        <v>#DIV/0!</v>
      </c>
      <c r="AC147" s="24" t="e">
        <f t="shared" ca="1" si="93"/>
        <v>#DIV/0!</v>
      </c>
      <c r="AD147" s="24" t="e">
        <f t="shared" ca="1" si="93"/>
        <v>#DIV/0!</v>
      </c>
      <c r="AE147" s="24" t="e">
        <f t="shared" ca="1" si="93"/>
        <v>#DIV/0!</v>
      </c>
      <c r="AF147" s="24" t="e">
        <f t="shared" ca="1" si="93"/>
        <v>#DIV/0!</v>
      </c>
      <c r="AG147" s="24" t="e">
        <f t="shared" ca="1" si="93"/>
        <v>#DIV/0!</v>
      </c>
      <c r="AH147" s="24" t="e">
        <f t="shared" ca="1" si="93"/>
        <v>#DIV/0!</v>
      </c>
      <c r="AI147" s="24" t="e">
        <f t="shared" ca="1" si="93"/>
        <v>#DIV/0!</v>
      </c>
      <c r="AJ147" s="24" t="e">
        <f t="shared" ca="1" si="93"/>
        <v>#DIV/0!</v>
      </c>
      <c r="AK147" s="24" t="e">
        <f t="shared" ca="1" si="93"/>
        <v>#DIV/0!</v>
      </c>
      <c r="AL147" s="20" t="str">
        <f>X145</f>
        <v>挙母小清水</v>
      </c>
    </row>
    <row r="148" spans="1:38" ht="15.5" customHeight="1">
      <c r="A148" s="3"/>
      <c r="B148" s="3"/>
      <c r="C148" s="3"/>
      <c r="D148" s="14"/>
      <c r="E148" s="3"/>
      <c r="F148" s="3"/>
      <c r="G148" s="5"/>
      <c r="H148" s="5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X148" s="15" t="s">
        <v>67</v>
      </c>
      <c r="Z148" s="20">
        <f ca="1">SUMIF($F:I,"挙母栄町",I:I)</f>
        <v>0</v>
      </c>
      <c r="AA148" s="20">
        <f ca="1">SUMIF($F:J,"挙母栄町",J:J)</f>
        <v>0</v>
      </c>
      <c r="AB148" s="20">
        <f ca="1">SUMIF($F:K,"挙母栄町",K:K)</f>
        <v>0</v>
      </c>
      <c r="AC148" s="20">
        <f ca="1">SUMIF($F:L,"挙母栄町",L:L)</f>
        <v>0</v>
      </c>
      <c r="AD148" s="20">
        <f ca="1">SUMIF($F:M,"挙母栄町",M:M)</f>
        <v>0</v>
      </c>
      <c r="AE148" s="20">
        <f ca="1">SUMIF($F:N,"挙母栄町",N:N)</f>
        <v>0</v>
      </c>
      <c r="AF148" s="20">
        <f ca="1">SUMIF($F:O,"挙母栄町",O:O)</f>
        <v>0</v>
      </c>
      <c r="AG148" s="20">
        <f ca="1">SUMIF($F:P,"挙母栄町",P:P)</f>
        <v>0</v>
      </c>
      <c r="AH148" s="20">
        <f ca="1">SUMIF($F:Q,"挙母栄町",Q:Q)</f>
        <v>0</v>
      </c>
      <c r="AI148" s="20">
        <f ca="1">SUMIF($F:R,"挙母栄町",R:R)</f>
        <v>0</v>
      </c>
      <c r="AJ148" s="20">
        <f ca="1">SUMIF($F:S,"挙母栄町",S:S)</f>
        <v>0</v>
      </c>
      <c r="AK148" s="20">
        <f ca="1">SUMIF($F:T,"挙母栄町",T:T)</f>
        <v>0</v>
      </c>
    </row>
    <row r="149" spans="1:38" ht="15.5" customHeight="1">
      <c r="A149" s="3"/>
      <c r="B149" s="3"/>
      <c r="C149" s="3"/>
      <c r="D149" s="14"/>
      <c r="E149" s="3"/>
      <c r="F149" s="3"/>
      <c r="G149" s="5"/>
      <c r="H149" s="5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Z149" s="24">
        <f>COUNTIF(F:F,"挙母栄町")</f>
        <v>0</v>
      </c>
      <c r="AA149" s="20">
        <f>Z149</f>
        <v>0</v>
      </c>
      <c r="AB149" s="20">
        <f t="shared" ref="AB149:AK149" si="94">AA149</f>
        <v>0</v>
      </c>
      <c r="AC149" s="20">
        <f t="shared" si="94"/>
        <v>0</v>
      </c>
      <c r="AD149" s="20">
        <f t="shared" si="94"/>
        <v>0</v>
      </c>
      <c r="AE149" s="20">
        <f t="shared" si="94"/>
        <v>0</v>
      </c>
      <c r="AF149" s="20">
        <f t="shared" si="94"/>
        <v>0</v>
      </c>
      <c r="AG149" s="20">
        <f t="shared" si="94"/>
        <v>0</v>
      </c>
      <c r="AH149" s="20">
        <f t="shared" si="94"/>
        <v>0</v>
      </c>
      <c r="AI149" s="20">
        <f t="shared" si="94"/>
        <v>0</v>
      </c>
      <c r="AJ149" s="20">
        <f t="shared" si="94"/>
        <v>0</v>
      </c>
      <c r="AK149" s="20">
        <f t="shared" si="94"/>
        <v>0</v>
      </c>
    </row>
    <row r="150" spans="1:38" ht="15.5" customHeight="1">
      <c r="A150" s="3"/>
      <c r="B150" s="3"/>
      <c r="C150" s="3"/>
      <c r="D150" s="14"/>
      <c r="E150" s="3"/>
      <c r="F150" s="3"/>
      <c r="G150" s="5"/>
      <c r="H150" s="5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Z150" s="24" t="e">
        <f ca="1">Z148/Z149</f>
        <v>#DIV/0!</v>
      </c>
      <c r="AA150" s="24" t="e">
        <f t="shared" ref="AA150:AK150" ca="1" si="95">AA148/AA149</f>
        <v>#DIV/0!</v>
      </c>
      <c r="AB150" s="24" t="e">
        <f t="shared" ca="1" si="95"/>
        <v>#DIV/0!</v>
      </c>
      <c r="AC150" s="24" t="e">
        <f t="shared" ca="1" si="95"/>
        <v>#DIV/0!</v>
      </c>
      <c r="AD150" s="24" t="e">
        <f t="shared" ca="1" si="95"/>
        <v>#DIV/0!</v>
      </c>
      <c r="AE150" s="24" t="e">
        <f t="shared" ca="1" si="95"/>
        <v>#DIV/0!</v>
      </c>
      <c r="AF150" s="24" t="e">
        <f t="shared" ca="1" si="95"/>
        <v>#DIV/0!</v>
      </c>
      <c r="AG150" s="24" t="e">
        <f t="shared" ca="1" si="95"/>
        <v>#DIV/0!</v>
      </c>
      <c r="AH150" s="24" t="e">
        <f t="shared" ca="1" si="95"/>
        <v>#DIV/0!</v>
      </c>
      <c r="AI150" s="24" t="e">
        <f t="shared" ca="1" si="95"/>
        <v>#DIV/0!</v>
      </c>
      <c r="AJ150" s="24" t="e">
        <f t="shared" ca="1" si="95"/>
        <v>#DIV/0!</v>
      </c>
      <c r="AK150" s="24" t="e">
        <f t="shared" ca="1" si="95"/>
        <v>#DIV/0!</v>
      </c>
      <c r="AL150" s="20" t="str">
        <f>X148</f>
        <v>挙母栄町</v>
      </c>
    </row>
    <row r="151" spans="1:38" ht="15.5" customHeight="1">
      <c r="A151" s="3"/>
      <c r="B151" s="3"/>
      <c r="C151" s="3"/>
      <c r="D151" s="14"/>
      <c r="E151" s="3"/>
      <c r="F151" s="3"/>
      <c r="G151" s="5"/>
      <c r="H151" s="5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X151" s="15" t="s">
        <v>69</v>
      </c>
      <c r="Z151" s="20">
        <f ca="1">SUMIF($F:I,"志段味西部",I:I)</f>
        <v>0</v>
      </c>
      <c r="AA151" s="20">
        <f ca="1">SUMIF($F:J,"志段味西部",J:J)</f>
        <v>0</v>
      </c>
      <c r="AB151" s="20">
        <f ca="1">SUMIF($F:K,"志段味西部",K:K)</f>
        <v>0</v>
      </c>
      <c r="AC151" s="20">
        <f ca="1">SUMIF($F:L,"志段味西部",L:L)</f>
        <v>0</v>
      </c>
      <c r="AD151" s="20">
        <f ca="1">SUMIF($F:M,"志段味西部",M:M)</f>
        <v>0</v>
      </c>
      <c r="AE151" s="20">
        <f ca="1">SUMIF($F:N,"志段味西部",N:N)</f>
        <v>0</v>
      </c>
      <c r="AF151" s="20">
        <f ca="1">SUMIF($F:O,"志段味西部",O:O)</f>
        <v>0</v>
      </c>
      <c r="AG151" s="20">
        <f ca="1">SUMIF($F:P,"志段味西部",P:P)</f>
        <v>0</v>
      </c>
      <c r="AH151" s="20">
        <f ca="1">SUMIF($F:Q,"志段味西部",Q:Q)</f>
        <v>0</v>
      </c>
      <c r="AI151" s="20">
        <f ca="1">SUMIF($F:R,"志段味西部",R:R)</f>
        <v>0</v>
      </c>
      <c r="AJ151" s="20">
        <f ca="1">SUMIF($F:S,"志段味西部",S:S)</f>
        <v>0</v>
      </c>
      <c r="AK151" s="20">
        <f ca="1">SUMIF($F:T,"志段味西部",T:T)</f>
        <v>0</v>
      </c>
    </row>
    <row r="152" spans="1:38" ht="15.5" customHeight="1">
      <c r="A152" s="3"/>
      <c r="B152" s="3"/>
      <c r="C152" s="3"/>
      <c r="D152" s="14"/>
      <c r="E152" s="3"/>
      <c r="F152" s="3"/>
      <c r="G152" s="5"/>
      <c r="H152" s="5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Z152" s="24">
        <f>COUNTIF(F:F,"志段味西部")</f>
        <v>0</v>
      </c>
      <c r="AA152" s="20">
        <f>Z152</f>
        <v>0</v>
      </c>
      <c r="AB152" s="20">
        <f t="shared" ref="AB152:AK152" si="96">AA152</f>
        <v>0</v>
      </c>
      <c r="AC152" s="20">
        <f t="shared" si="96"/>
        <v>0</v>
      </c>
      <c r="AD152" s="20">
        <f t="shared" si="96"/>
        <v>0</v>
      </c>
      <c r="AE152" s="20">
        <f t="shared" si="96"/>
        <v>0</v>
      </c>
      <c r="AF152" s="20">
        <f t="shared" si="96"/>
        <v>0</v>
      </c>
      <c r="AG152" s="20">
        <f t="shared" si="96"/>
        <v>0</v>
      </c>
      <c r="AH152" s="20">
        <f t="shared" si="96"/>
        <v>0</v>
      </c>
      <c r="AI152" s="20">
        <f t="shared" si="96"/>
        <v>0</v>
      </c>
      <c r="AJ152" s="20">
        <f t="shared" si="96"/>
        <v>0</v>
      </c>
      <c r="AK152" s="20">
        <f t="shared" si="96"/>
        <v>0</v>
      </c>
    </row>
    <row r="153" spans="1:38" ht="15.5" customHeight="1">
      <c r="A153" s="3"/>
      <c r="B153" s="3"/>
      <c r="C153" s="3"/>
      <c r="D153" s="14"/>
      <c r="E153" s="3"/>
      <c r="F153" s="3"/>
      <c r="G153" s="5"/>
      <c r="H153" s="5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Z153" s="24" t="e">
        <f ca="1">Z151/Z152</f>
        <v>#DIV/0!</v>
      </c>
      <c r="AA153" s="24" t="e">
        <f t="shared" ref="AA153:AK153" ca="1" si="97">AA151/AA152</f>
        <v>#DIV/0!</v>
      </c>
      <c r="AB153" s="24" t="e">
        <f t="shared" ca="1" si="97"/>
        <v>#DIV/0!</v>
      </c>
      <c r="AC153" s="24" t="e">
        <f t="shared" ca="1" si="97"/>
        <v>#DIV/0!</v>
      </c>
      <c r="AD153" s="24" t="e">
        <f t="shared" ca="1" si="97"/>
        <v>#DIV/0!</v>
      </c>
      <c r="AE153" s="24" t="e">
        <f t="shared" ca="1" si="97"/>
        <v>#DIV/0!</v>
      </c>
      <c r="AF153" s="24" t="e">
        <f t="shared" ca="1" si="97"/>
        <v>#DIV/0!</v>
      </c>
      <c r="AG153" s="24" t="e">
        <f t="shared" ca="1" si="97"/>
        <v>#DIV/0!</v>
      </c>
      <c r="AH153" s="24" t="e">
        <f t="shared" ca="1" si="97"/>
        <v>#DIV/0!</v>
      </c>
      <c r="AI153" s="24" t="e">
        <f t="shared" ca="1" si="97"/>
        <v>#DIV/0!</v>
      </c>
      <c r="AJ153" s="24" t="e">
        <f t="shared" ca="1" si="97"/>
        <v>#DIV/0!</v>
      </c>
      <c r="AK153" s="24" t="e">
        <f t="shared" ca="1" si="97"/>
        <v>#DIV/0!</v>
      </c>
      <c r="AL153" s="20" t="str">
        <f>X151</f>
        <v>志段味西部</v>
      </c>
    </row>
    <row r="154" spans="1:38" ht="15.5" customHeight="1">
      <c r="A154" s="3"/>
      <c r="B154" s="3"/>
      <c r="C154" s="3"/>
      <c r="D154" s="14"/>
      <c r="E154" s="3"/>
      <c r="F154" s="3"/>
      <c r="G154" s="5"/>
      <c r="H154" s="5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X154" s="15" t="s">
        <v>70</v>
      </c>
      <c r="Z154" s="20">
        <f ca="1">SUMIF($F:I,"下山",I:I)</f>
        <v>0</v>
      </c>
      <c r="AA154" s="20">
        <f ca="1">SUMIF($F:J,"下山",J:J)</f>
        <v>0</v>
      </c>
      <c r="AB154" s="20">
        <f ca="1">SUMIF($F:K,"下山",K:K)</f>
        <v>0</v>
      </c>
      <c r="AC154" s="20">
        <f ca="1">SUMIF($F:L,"下山",L:L)</f>
        <v>0</v>
      </c>
      <c r="AD154" s="20">
        <f ca="1">SUMIF($F:M,"下山",M:M)</f>
        <v>0</v>
      </c>
      <c r="AE154" s="20">
        <f ca="1">SUMIF($F:N,"下山",N:N)</f>
        <v>0</v>
      </c>
      <c r="AF154" s="20">
        <f ca="1">SUMIF($F:O,"下山",O:O)</f>
        <v>0</v>
      </c>
      <c r="AG154" s="20">
        <f ca="1">SUMIF($F:P,"下山",P:P)</f>
        <v>0</v>
      </c>
      <c r="AH154" s="20">
        <f ca="1">SUMIF($F:Q,"下山",Q:Q)</f>
        <v>0</v>
      </c>
      <c r="AI154" s="20">
        <f ca="1">SUMIF($F:R,"下山",R:R)</f>
        <v>0</v>
      </c>
      <c r="AJ154" s="20">
        <f ca="1">SUMIF($F:S,"下山",S:S)</f>
        <v>0</v>
      </c>
      <c r="AK154" s="20">
        <f ca="1">SUMIF($F:T,"下山",T:T)</f>
        <v>0</v>
      </c>
    </row>
    <row r="155" spans="1:38" ht="15.5" customHeight="1">
      <c r="A155" s="3"/>
      <c r="B155" s="3"/>
      <c r="C155" s="3"/>
      <c r="D155" s="14"/>
      <c r="E155" s="3"/>
      <c r="F155" s="3"/>
      <c r="G155" s="5"/>
      <c r="H155" s="5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Z155" s="24">
        <f>COUNTIF(F:F,"下山")</f>
        <v>0</v>
      </c>
      <c r="AA155" s="20">
        <f>Z155</f>
        <v>0</v>
      </c>
      <c r="AB155" s="20">
        <f t="shared" ref="AB155:AK155" si="98">AA155</f>
        <v>0</v>
      </c>
      <c r="AC155" s="20">
        <f t="shared" si="98"/>
        <v>0</v>
      </c>
      <c r="AD155" s="20">
        <f t="shared" si="98"/>
        <v>0</v>
      </c>
      <c r="AE155" s="20">
        <f t="shared" si="98"/>
        <v>0</v>
      </c>
      <c r="AF155" s="20">
        <f t="shared" si="98"/>
        <v>0</v>
      </c>
      <c r="AG155" s="20">
        <f t="shared" si="98"/>
        <v>0</v>
      </c>
      <c r="AH155" s="20">
        <f t="shared" si="98"/>
        <v>0</v>
      </c>
      <c r="AI155" s="20">
        <f t="shared" si="98"/>
        <v>0</v>
      </c>
      <c r="AJ155" s="20">
        <f t="shared" si="98"/>
        <v>0</v>
      </c>
      <c r="AK155" s="20">
        <f t="shared" si="98"/>
        <v>0</v>
      </c>
    </row>
    <row r="156" spans="1:38" ht="15.5" customHeight="1">
      <c r="A156" s="3"/>
      <c r="B156" s="3"/>
      <c r="C156" s="3"/>
      <c r="D156" s="14"/>
      <c r="E156" s="3"/>
      <c r="F156" s="3"/>
      <c r="G156" s="5"/>
      <c r="H156" s="5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Z156" s="24" t="e">
        <f ca="1">Z154/Z155</f>
        <v>#DIV/0!</v>
      </c>
      <c r="AA156" s="24" t="e">
        <f t="shared" ref="AA156:AK156" ca="1" si="99">AA154/AA155</f>
        <v>#DIV/0!</v>
      </c>
      <c r="AB156" s="24" t="e">
        <f t="shared" ca="1" si="99"/>
        <v>#DIV/0!</v>
      </c>
      <c r="AC156" s="24" t="e">
        <f t="shared" ca="1" si="99"/>
        <v>#DIV/0!</v>
      </c>
      <c r="AD156" s="24" t="e">
        <f t="shared" ca="1" si="99"/>
        <v>#DIV/0!</v>
      </c>
      <c r="AE156" s="24" t="e">
        <f t="shared" ca="1" si="99"/>
        <v>#DIV/0!</v>
      </c>
      <c r="AF156" s="24" t="e">
        <f t="shared" ca="1" si="99"/>
        <v>#DIV/0!</v>
      </c>
      <c r="AG156" s="24" t="e">
        <f t="shared" ca="1" si="99"/>
        <v>#DIV/0!</v>
      </c>
      <c r="AH156" s="24" t="e">
        <f t="shared" ca="1" si="99"/>
        <v>#DIV/0!</v>
      </c>
      <c r="AI156" s="24" t="e">
        <f t="shared" ca="1" si="99"/>
        <v>#DIV/0!</v>
      </c>
      <c r="AJ156" s="24" t="e">
        <f t="shared" ca="1" si="99"/>
        <v>#DIV/0!</v>
      </c>
      <c r="AK156" s="24" t="e">
        <f t="shared" ca="1" si="99"/>
        <v>#DIV/0!</v>
      </c>
      <c r="AL156" s="20" t="str">
        <f>X154</f>
        <v>下山</v>
      </c>
    </row>
    <row r="157" spans="1:38" ht="15.5" customHeight="1">
      <c r="A157" s="3"/>
      <c r="B157" s="3"/>
      <c r="C157" s="3"/>
      <c r="D157" s="14"/>
      <c r="E157" s="3"/>
      <c r="F157" s="3"/>
      <c r="G157" s="5"/>
      <c r="H157" s="5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X157" s="15" t="s">
        <v>71</v>
      </c>
      <c r="Z157" s="20">
        <f ca="1">SUMIF($F:I,"竹村",I:I)</f>
        <v>0</v>
      </c>
      <c r="AA157" s="20">
        <f ca="1">SUMIF($F:J,"竹村",J:J)</f>
        <v>0</v>
      </c>
      <c r="AB157" s="20">
        <f ca="1">SUMIF($F:K,"竹村",K:K)</f>
        <v>0</v>
      </c>
      <c r="AC157" s="20">
        <f ca="1">SUMIF($F:L,"竹村",L:L)</f>
        <v>0</v>
      </c>
      <c r="AD157" s="20">
        <f ca="1">SUMIF($F:M,"竹村",M:M)</f>
        <v>0</v>
      </c>
      <c r="AE157" s="20">
        <f ca="1">SUMIF($F:N,"竹村",N:N)</f>
        <v>0</v>
      </c>
      <c r="AF157" s="20">
        <f ca="1">SUMIF($F:O,"竹村",O:O)</f>
        <v>0</v>
      </c>
      <c r="AG157" s="20">
        <f ca="1">SUMIF($F:P,"竹村",P:P)</f>
        <v>0</v>
      </c>
      <c r="AH157" s="20">
        <f ca="1">SUMIF($F:Q,"竹村",Q:Q)</f>
        <v>0</v>
      </c>
      <c r="AI157" s="20">
        <f ca="1">SUMIF($F:R,"竹村",R:R)</f>
        <v>0</v>
      </c>
      <c r="AJ157" s="20">
        <f ca="1">SUMIF($F:S,"竹村",S:S)</f>
        <v>0</v>
      </c>
      <c r="AK157" s="20">
        <f ca="1">SUMIF($F:T,"下山",T:T)</f>
        <v>0</v>
      </c>
    </row>
    <row r="158" spans="1:38" ht="15.5" customHeight="1">
      <c r="A158" s="4"/>
      <c r="B158" s="3"/>
      <c r="C158" s="3"/>
      <c r="D158" s="28"/>
      <c r="E158" s="3"/>
      <c r="F158" s="3"/>
      <c r="G158" s="6"/>
      <c r="H158" s="6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Z158" s="24">
        <f>COUNTIF(F:F,"竹村")</f>
        <v>0</v>
      </c>
      <c r="AA158" s="20">
        <f>Z158</f>
        <v>0</v>
      </c>
      <c r="AB158" s="20">
        <f t="shared" ref="AB158:AK158" si="100">AA158</f>
        <v>0</v>
      </c>
      <c r="AC158" s="20">
        <f t="shared" si="100"/>
        <v>0</v>
      </c>
      <c r="AD158" s="20">
        <f t="shared" si="100"/>
        <v>0</v>
      </c>
      <c r="AE158" s="20">
        <f t="shared" si="100"/>
        <v>0</v>
      </c>
      <c r="AF158" s="20">
        <f t="shared" si="100"/>
        <v>0</v>
      </c>
      <c r="AG158" s="20">
        <f t="shared" si="100"/>
        <v>0</v>
      </c>
      <c r="AH158" s="20">
        <f t="shared" si="100"/>
        <v>0</v>
      </c>
      <c r="AI158" s="20">
        <f t="shared" si="100"/>
        <v>0</v>
      </c>
      <c r="AJ158" s="20">
        <f t="shared" si="100"/>
        <v>0</v>
      </c>
      <c r="AK158" s="20">
        <f t="shared" si="100"/>
        <v>0</v>
      </c>
    </row>
    <row r="159" spans="1:38" ht="15.5" customHeight="1">
      <c r="A159" s="3"/>
      <c r="B159" s="3"/>
      <c r="C159" s="3"/>
      <c r="D159" s="28"/>
      <c r="E159" s="3"/>
      <c r="F159" s="3"/>
      <c r="G159" s="6"/>
      <c r="H159" s="5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Z159" s="24" t="e">
        <f ca="1">Z157/Z158</f>
        <v>#DIV/0!</v>
      </c>
      <c r="AA159" s="24" t="e">
        <f t="shared" ref="AA159:AK159" ca="1" si="101">AA157/AA158</f>
        <v>#DIV/0!</v>
      </c>
      <c r="AB159" s="24" t="e">
        <f t="shared" ca="1" si="101"/>
        <v>#DIV/0!</v>
      </c>
      <c r="AC159" s="24" t="e">
        <f t="shared" ca="1" si="101"/>
        <v>#DIV/0!</v>
      </c>
      <c r="AD159" s="24" t="e">
        <f t="shared" ca="1" si="101"/>
        <v>#DIV/0!</v>
      </c>
      <c r="AE159" s="24" t="e">
        <f t="shared" ca="1" si="101"/>
        <v>#DIV/0!</v>
      </c>
      <c r="AF159" s="24" t="e">
        <f t="shared" ca="1" si="101"/>
        <v>#DIV/0!</v>
      </c>
      <c r="AG159" s="24" t="e">
        <f t="shared" ca="1" si="101"/>
        <v>#DIV/0!</v>
      </c>
      <c r="AH159" s="24" t="e">
        <f t="shared" ca="1" si="101"/>
        <v>#DIV/0!</v>
      </c>
      <c r="AI159" s="24" t="e">
        <f t="shared" ca="1" si="101"/>
        <v>#DIV/0!</v>
      </c>
      <c r="AJ159" s="24" t="e">
        <f t="shared" ca="1" si="101"/>
        <v>#DIV/0!</v>
      </c>
      <c r="AK159" s="24" t="e">
        <f t="shared" ca="1" si="101"/>
        <v>#DIV/0!</v>
      </c>
      <c r="AL159" s="20" t="str">
        <f>X157</f>
        <v>竹村</v>
      </c>
    </row>
    <row r="160" spans="1:38" ht="15.5" customHeight="1">
      <c r="A160" s="3"/>
      <c r="B160" s="3"/>
      <c r="C160" s="3"/>
      <c r="D160" s="28"/>
      <c r="E160" s="3"/>
      <c r="F160" s="4"/>
      <c r="G160" s="6"/>
      <c r="H160" s="5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X160" s="15" t="s">
        <v>72</v>
      </c>
      <c r="Z160" s="20">
        <f ca="1">SUMIF($F:I,"棚尾",I:I)</f>
        <v>0</v>
      </c>
      <c r="AA160" s="20">
        <f ca="1">SUMIF($F:J,"下山",J:J)</f>
        <v>0</v>
      </c>
      <c r="AB160" s="20">
        <f ca="1">SUMIF($F:K,"下山",K:K)</f>
        <v>0</v>
      </c>
      <c r="AC160" s="20">
        <f ca="1">SUMIF($F:L,"下山",L:L)</f>
        <v>0</v>
      </c>
      <c r="AD160" s="20">
        <f ca="1">SUMIF($F:M,"下山",M:M)</f>
        <v>0</v>
      </c>
      <c r="AE160" s="20">
        <f ca="1">SUMIF($F:N,"下山",N:N)</f>
        <v>0</v>
      </c>
      <c r="AF160" s="20">
        <f ca="1">SUMIF($F:O,"下山",O:O)</f>
        <v>0</v>
      </c>
      <c r="AG160" s="20">
        <f ca="1">SUMIF($F:P,"下山",P:P)</f>
        <v>0</v>
      </c>
      <c r="AH160" s="20">
        <f ca="1">SUMIF($F:Q,"下山",Q:Q)</f>
        <v>0</v>
      </c>
      <c r="AI160" s="20">
        <f ca="1">SUMIF($F:R,"下山",R:R)</f>
        <v>0</v>
      </c>
      <c r="AJ160" s="20">
        <f ca="1">SUMIF($F:S,"下山",S:S)</f>
        <v>0</v>
      </c>
      <c r="AK160" s="20">
        <f ca="1">SUMIF($F:T,"棚尾",T:T)</f>
        <v>0</v>
      </c>
    </row>
    <row r="161" spans="1:38" ht="15.5" customHeight="1">
      <c r="A161" s="3"/>
      <c r="B161" s="3"/>
      <c r="C161" s="3"/>
      <c r="D161" s="28"/>
      <c r="E161" s="3"/>
      <c r="F161" s="4"/>
      <c r="G161" s="6"/>
      <c r="H161" s="5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Z161" s="24">
        <f>COUNTIF(F:F,"下山")</f>
        <v>0</v>
      </c>
      <c r="AA161" s="20">
        <f>Z161</f>
        <v>0</v>
      </c>
      <c r="AB161" s="20">
        <f t="shared" ref="AB161:AK161" si="102">AA161</f>
        <v>0</v>
      </c>
      <c r="AC161" s="20">
        <f t="shared" si="102"/>
        <v>0</v>
      </c>
      <c r="AD161" s="20">
        <f t="shared" si="102"/>
        <v>0</v>
      </c>
      <c r="AE161" s="20">
        <f t="shared" si="102"/>
        <v>0</v>
      </c>
      <c r="AF161" s="20">
        <f t="shared" si="102"/>
        <v>0</v>
      </c>
      <c r="AG161" s="20">
        <f t="shared" si="102"/>
        <v>0</v>
      </c>
      <c r="AH161" s="20">
        <f t="shared" si="102"/>
        <v>0</v>
      </c>
      <c r="AI161" s="20">
        <f t="shared" si="102"/>
        <v>0</v>
      </c>
      <c r="AJ161" s="20">
        <f t="shared" si="102"/>
        <v>0</v>
      </c>
      <c r="AK161" s="20">
        <f t="shared" si="102"/>
        <v>0</v>
      </c>
    </row>
    <row r="162" spans="1:38" ht="15.5" customHeight="1">
      <c r="A162" s="3"/>
      <c r="B162" s="3"/>
      <c r="C162" s="3"/>
      <c r="D162" s="3"/>
      <c r="E162" s="4"/>
      <c r="F162" s="4"/>
      <c r="G162" s="5"/>
      <c r="H162" s="5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Z162" s="24" t="e">
        <f ca="1">Z160/Z161</f>
        <v>#DIV/0!</v>
      </c>
      <c r="AA162" s="24" t="e">
        <f t="shared" ref="AA162:AK162" ca="1" si="103">AA160/AA161</f>
        <v>#DIV/0!</v>
      </c>
      <c r="AB162" s="24" t="e">
        <f t="shared" ca="1" si="103"/>
        <v>#DIV/0!</v>
      </c>
      <c r="AC162" s="24" t="e">
        <f t="shared" ca="1" si="103"/>
        <v>#DIV/0!</v>
      </c>
      <c r="AD162" s="24" t="e">
        <f t="shared" ca="1" si="103"/>
        <v>#DIV/0!</v>
      </c>
      <c r="AE162" s="24" t="e">
        <f t="shared" ca="1" si="103"/>
        <v>#DIV/0!</v>
      </c>
      <c r="AF162" s="24" t="e">
        <f t="shared" ca="1" si="103"/>
        <v>#DIV/0!</v>
      </c>
      <c r="AG162" s="24" t="e">
        <f t="shared" ca="1" si="103"/>
        <v>#DIV/0!</v>
      </c>
      <c r="AH162" s="24" t="e">
        <f t="shared" ca="1" si="103"/>
        <v>#DIV/0!</v>
      </c>
      <c r="AI162" s="24" t="e">
        <f t="shared" ca="1" si="103"/>
        <v>#DIV/0!</v>
      </c>
      <c r="AJ162" s="24" t="e">
        <f t="shared" ca="1" si="103"/>
        <v>#DIV/0!</v>
      </c>
      <c r="AK162" s="24" t="e">
        <f t="shared" ca="1" si="103"/>
        <v>#DIV/0!</v>
      </c>
      <c r="AL162" s="20" t="str">
        <f>X160</f>
        <v>棚尾</v>
      </c>
    </row>
    <row r="163" spans="1:38" ht="15.5" customHeight="1">
      <c r="A163" s="3"/>
      <c r="B163" s="3"/>
      <c r="C163" s="3"/>
      <c r="D163" s="3"/>
      <c r="E163" s="4"/>
      <c r="F163" s="4"/>
      <c r="G163" s="5"/>
      <c r="H163" s="5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X163" s="15" t="s">
        <v>74</v>
      </c>
      <c r="Z163" s="20">
        <f ca="1">SUMIF($F:I,"千種高校前",I:I)</f>
        <v>0</v>
      </c>
      <c r="AA163" s="20">
        <f ca="1">SUMIF($F:J,"下山",J:J)</f>
        <v>0</v>
      </c>
      <c r="AB163" s="20">
        <f ca="1">SUMIF($F:K,"下山",K:K)</f>
        <v>0</v>
      </c>
      <c r="AC163" s="20">
        <f ca="1">SUMIF($F:L,"下山",L:L)</f>
        <v>0</v>
      </c>
      <c r="AD163" s="20">
        <f ca="1">SUMIF($F:M,"下山",M:M)</f>
        <v>0</v>
      </c>
      <c r="AE163" s="20">
        <f ca="1">SUMIF($F:N,"下山",N:N)</f>
        <v>0</v>
      </c>
      <c r="AF163" s="20">
        <f ca="1">SUMIF($F:O,"下山",O:O)</f>
        <v>0</v>
      </c>
      <c r="AG163" s="20">
        <f ca="1">SUMIF($F:P,"下山",P:P)</f>
        <v>0</v>
      </c>
      <c r="AH163" s="20">
        <f ca="1">SUMIF($F:Q,"下山",Q:Q)</f>
        <v>0</v>
      </c>
      <c r="AI163" s="20">
        <f ca="1">SUMIF($F:R,"下山",R:R)</f>
        <v>0</v>
      </c>
      <c r="AJ163" s="20">
        <f ca="1">SUMIF($F:S,"下山",S:S)</f>
        <v>0</v>
      </c>
      <c r="AK163" s="20">
        <f ca="1">SUMIF($F:T,"千種高校前",T:T)</f>
        <v>0</v>
      </c>
    </row>
    <row r="164" spans="1:38" ht="15.5" customHeight="1">
      <c r="A164" s="3"/>
      <c r="B164" s="3"/>
      <c r="C164" s="3"/>
      <c r="D164" s="3"/>
      <c r="E164" s="4"/>
      <c r="F164" s="4"/>
      <c r="G164" s="5"/>
      <c r="H164" s="5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Z164" s="24">
        <f>COUNTIF(F:F,"下山")</f>
        <v>0</v>
      </c>
      <c r="AA164" s="20">
        <f>Z164</f>
        <v>0</v>
      </c>
      <c r="AB164" s="20">
        <f t="shared" ref="AB164:AK164" si="104">AA164</f>
        <v>0</v>
      </c>
      <c r="AC164" s="20">
        <f t="shared" si="104"/>
        <v>0</v>
      </c>
      <c r="AD164" s="20">
        <f t="shared" si="104"/>
        <v>0</v>
      </c>
      <c r="AE164" s="20">
        <f t="shared" si="104"/>
        <v>0</v>
      </c>
      <c r="AF164" s="20">
        <f t="shared" si="104"/>
        <v>0</v>
      </c>
      <c r="AG164" s="20">
        <f t="shared" si="104"/>
        <v>0</v>
      </c>
      <c r="AH164" s="20">
        <f t="shared" si="104"/>
        <v>0</v>
      </c>
      <c r="AI164" s="20">
        <f t="shared" si="104"/>
        <v>0</v>
      </c>
      <c r="AJ164" s="20">
        <f t="shared" si="104"/>
        <v>0</v>
      </c>
      <c r="AK164" s="20">
        <f t="shared" si="104"/>
        <v>0</v>
      </c>
    </row>
    <row r="165" spans="1:38" ht="15.5" customHeight="1">
      <c r="A165" s="3"/>
      <c r="B165" s="3"/>
      <c r="C165" s="3"/>
      <c r="D165" s="3"/>
      <c r="E165" s="4"/>
      <c r="F165" s="4"/>
      <c r="G165" s="5"/>
      <c r="H165" s="5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Z165" s="24" t="e">
        <f ca="1">Z163/Z164</f>
        <v>#DIV/0!</v>
      </c>
      <c r="AA165" s="24" t="e">
        <f t="shared" ref="AA165:AK165" ca="1" si="105">AA163/AA164</f>
        <v>#DIV/0!</v>
      </c>
      <c r="AB165" s="24" t="e">
        <f t="shared" ca="1" si="105"/>
        <v>#DIV/0!</v>
      </c>
      <c r="AC165" s="24" t="e">
        <f t="shared" ca="1" si="105"/>
        <v>#DIV/0!</v>
      </c>
      <c r="AD165" s="24" t="e">
        <f t="shared" ca="1" si="105"/>
        <v>#DIV/0!</v>
      </c>
      <c r="AE165" s="24" t="e">
        <f t="shared" ca="1" si="105"/>
        <v>#DIV/0!</v>
      </c>
      <c r="AF165" s="24" t="e">
        <f t="shared" ca="1" si="105"/>
        <v>#DIV/0!</v>
      </c>
      <c r="AG165" s="24" t="e">
        <f t="shared" ca="1" si="105"/>
        <v>#DIV/0!</v>
      </c>
      <c r="AH165" s="24" t="e">
        <f t="shared" ca="1" si="105"/>
        <v>#DIV/0!</v>
      </c>
      <c r="AI165" s="24" t="e">
        <f t="shared" ca="1" si="105"/>
        <v>#DIV/0!</v>
      </c>
      <c r="AJ165" s="24" t="e">
        <f t="shared" ca="1" si="105"/>
        <v>#DIV/0!</v>
      </c>
      <c r="AK165" s="24" t="e">
        <f t="shared" ca="1" si="105"/>
        <v>#DIV/0!</v>
      </c>
      <c r="AL165" s="20" t="str">
        <f>X163</f>
        <v>千種高校前</v>
      </c>
    </row>
    <row r="166" spans="1:38" ht="15.5" customHeight="1">
      <c r="A166" s="3"/>
      <c r="B166" s="3"/>
      <c r="C166" s="3"/>
      <c r="D166" s="3"/>
      <c r="E166" s="4"/>
      <c r="F166" s="4"/>
      <c r="G166" s="5"/>
      <c r="H166" s="5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X166" s="15" t="s">
        <v>73</v>
      </c>
      <c r="Z166" s="20">
        <f ca="1">SUMIF($F:I,"豊川（西本）",I:I)</f>
        <v>0</v>
      </c>
      <c r="AA166" s="20">
        <f ca="1">SUMIF($F:J,"豊川（西本）",J:J)</f>
        <v>0</v>
      </c>
      <c r="AB166" s="20">
        <f ca="1">SUMIF($F:K,"豊川（西本）",K:K)</f>
        <v>0</v>
      </c>
      <c r="AC166" s="20">
        <f ca="1">SUMIF($F:L,"豊川（西本）",L:L)</f>
        <v>0</v>
      </c>
      <c r="AD166" s="20">
        <f ca="1">SUMIF($F:M,"豊川（西本）",M:M)</f>
        <v>0</v>
      </c>
      <c r="AE166" s="20">
        <f ca="1">SUMIF($F:N,"豊川（西本）",N:N)</f>
        <v>0</v>
      </c>
      <c r="AF166" s="20">
        <f ca="1">SUMIF($F:O,"豊川（西本）",O:O)</f>
        <v>0</v>
      </c>
      <c r="AG166" s="20">
        <f ca="1">SUMIF($F:P,"豊川（西本）",P:P)</f>
        <v>0</v>
      </c>
      <c r="AH166" s="20">
        <f ca="1">SUMIF($F:Q,"豊川（西本）",Q:Q)</f>
        <v>0</v>
      </c>
      <c r="AI166" s="20">
        <f ca="1">SUMIF($F:R,"豊川（西本）",R:R)</f>
        <v>0</v>
      </c>
      <c r="AJ166" s="20">
        <f ca="1">SUMIF($F:S,"豊川（西本）",S:S)</f>
        <v>0</v>
      </c>
      <c r="AK166" s="20">
        <f ca="1">SUMIF($F:T,"豊川（西本）",T:T)</f>
        <v>0</v>
      </c>
    </row>
    <row r="167" spans="1:38" ht="15.5" customHeight="1">
      <c r="A167" s="3"/>
      <c r="B167" s="3"/>
      <c r="C167" s="3"/>
      <c r="D167" s="3"/>
      <c r="E167" s="4"/>
      <c r="F167" s="4"/>
      <c r="G167" s="5"/>
      <c r="H167" s="5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Z167" s="24">
        <f>COUNTIF(F:F,"豊川（西本）")</f>
        <v>0</v>
      </c>
      <c r="AA167" s="20">
        <f>Z167</f>
        <v>0</v>
      </c>
      <c r="AB167" s="20">
        <f t="shared" ref="AB167:AK167" si="106">AA167</f>
        <v>0</v>
      </c>
      <c r="AC167" s="20">
        <f t="shared" si="106"/>
        <v>0</v>
      </c>
      <c r="AD167" s="20">
        <f t="shared" si="106"/>
        <v>0</v>
      </c>
      <c r="AE167" s="20">
        <f t="shared" si="106"/>
        <v>0</v>
      </c>
      <c r="AF167" s="20">
        <f t="shared" si="106"/>
        <v>0</v>
      </c>
      <c r="AG167" s="20">
        <f t="shared" si="106"/>
        <v>0</v>
      </c>
      <c r="AH167" s="20">
        <f t="shared" si="106"/>
        <v>0</v>
      </c>
      <c r="AI167" s="20">
        <f t="shared" si="106"/>
        <v>0</v>
      </c>
      <c r="AJ167" s="20">
        <f t="shared" si="106"/>
        <v>0</v>
      </c>
      <c r="AK167" s="20">
        <f t="shared" si="106"/>
        <v>0</v>
      </c>
    </row>
    <row r="168" spans="1:38" ht="15.5" customHeight="1">
      <c r="A168" s="3"/>
      <c r="B168" s="3"/>
      <c r="C168" s="3"/>
      <c r="D168" s="3"/>
      <c r="E168" s="4"/>
      <c r="F168" s="4"/>
      <c r="G168" s="5"/>
      <c r="H168" s="5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Z168" s="24" t="e">
        <f ca="1">Z166/Z167</f>
        <v>#DIV/0!</v>
      </c>
      <c r="AA168" s="24" t="e">
        <f t="shared" ref="AA168:AK168" ca="1" si="107">AA166/AA167</f>
        <v>#DIV/0!</v>
      </c>
      <c r="AB168" s="24" t="e">
        <f t="shared" ca="1" si="107"/>
        <v>#DIV/0!</v>
      </c>
      <c r="AC168" s="24" t="e">
        <f t="shared" ca="1" si="107"/>
        <v>#DIV/0!</v>
      </c>
      <c r="AD168" s="24" t="e">
        <f t="shared" ca="1" si="107"/>
        <v>#DIV/0!</v>
      </c>
      <c r="AE168" s="24" t="e">
        <f t="shared" ca="1" si="107"/>
        <v>#DIV/0!</v>
      </c>
      <c r="AF168" s="24" t="e">
        <f t="shared" ca="1" si="107"/>
        <v>#DIV/0!</v>
      </c>
      <c r="AG168" s="24" t="e">
        <f t="shared" ca="1" si="107"/>
        <v>#DIV/0!</v>
      </c>
      <c r="AH168" s="24" t="e">
        <f t="shared" ca="1" si="107"/>
        <v>#DIV/0!</v>
      </c>
      <c r="AI168" s="24" t="e">
        <f t="shared" ca="1" si="107"/>
        <v>#DIV/0!</v>
      </c>
      <c r="AJ168" s="24" t="e">
        <f t="shared" ca="1" si="107"/>
        <v>#DIV/0!</v>
      </c>
      <c r="AK168" s="24" t="e">
        <f t="shared" ca="1" si="107"/>
        <v>#DIV/0!</v>
      </c>
      <c r="AL168" s="20" t="str">
        <f>X166</f>
        <v>豊川（西本）</v>
      </c>
    </row>
    <row r="169" spans="1:38" ht="15.5" customHeight="1">
      <c r="A169" s="3"/>
      <c r="B169" s="3"/>
      <c r="C169" s="3"/>
      <c r="D169" s="3"/>
      <c r="E169" s="4"/>
      <c r="F169" s="4"/>
      <c r="G169" s="5"/>
      <c r="H169" s="5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X169" s="15" t="s">
        <v>75</v>
      </c>
      <c r="Z169" s="20">
        <f ca="1">SUMIF($F:I,"豊川諏訪",I:I)</f>
        <v>0</v>
      </c>
      <c r="AA169" s="20">
        <f ca="1">SUMIF($F:J,"豊川諏訪",J:J)</f>
        <v>0</v>
      </c>
      <c r="AB169" s="20">
        <f ca="1">SUMIF($F:K,"豊川諏訪",K:K)</f>
        <v>0</v>
      </c>
      <c r="AC169" s="20">
        <f ca="1">SUMIF($F:L,"豊川諏訪",L:L)</f>
        <v>0</v>
      </c>
      <c r="AD169" s="20">
        <f ca="1">SUMIF($F:M,"豊川諏訪",M:M)</f>
        <v>0</v>
      </c>
      <c r="AE169" s="20">
        <f ca="1">SUMIF($F:N,"豊川諏訪",N:N)</f>
        <v>0</v>
      </c>
      <c r="AF169" s="20">
        <f ca="1">SUMIF($F:O,"豊川諏訪",O:O)</f>
        <v>0</v>
      </c>
      <c r="AG169" s="20">
        <f ca="1">SUMIF($F:P,"豊川諏訪",P:P)</f>
        <v>0</v>
      </c>
      <c r="AH169" s="20">
        <f ca="1">SUMIF($F:Q,"豊川諏訪",Q:Q)</f>
        <v>0</v>
      </c>
      <c r="AI169" s="20">
        <f ca="1">SUMIF($F:R,"豊川諏訪",R:R)</f>
        <v>0</v>
      </c>
      <c r="AJ169" s="20">
        <f ca="1">SUMIF($F:S,"豊川諏訪",S:S)</f>
        <v>0</v>
      </c>
      <c r="AK169" s="20">
        <f ca="1">SUMIF($F:T,"豊川諏訪",T:T)</f>
        <v>0</v>
      </c>
    </row>
    <row r="170" spans="1:38" ht="15.5" customHeight="1">
      <c r="A170" s="3"/>
      <c r="B170" s="3"/>
      <c r="C170" s="3"/>
      <c r="D170" s="3"/>
      <c r="E170" s="4"/>
      <c r="F170" s="4"/>
      <c r="G170" s="5"/>
      <c r="H170" s="5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Z170" s="24">
        <f>COUNTIF(F:F,"豊川諏訪")</f>
        <v>0</v>
      </c>
      <c r="AA170" s="20">
        <f>Z170</f>
        <v>0</v>
      </c>
      <c r="AB170" s="20">
        <f t="shared" ref="AB170:AK170" si="108">AA170</f>
        <v>0</v>
      </c>
      <c r="AC170" s="20">
        <f t="shared" si="108"/>
        <v>0</v>
      </c>
      <c r="AD170" s="20">
        <f t="shared" si="108"/>
        <v>0</v>
      </c>
      <c r="AE170" s="20">
        <f t="shared" si="108"/>
        <v>0</v>
      </c>
      <c r="AF170" s="20">
        <f t="shared" si="108"/>
        <v>0</v>
      </c>
      <c r="AG170" s="20">
        <f t="shared" si="108"/>
        <v>0</v>
      </c>
      <c r="AH170" s="20">
        <f t="shared" si="108"/>
        <v>0</v>
      </c>
      <c r="AI170" s="20">
        <f t="shared" si="108"/>
        <v>0</v>
      </c>
      <c r="AJ170" s="20">
        <f t="shared" si="108"/>
        <v>0</v>
      </c>
      <c r="AK170" s="20">
        <f t="shared" si="108"/>
        <v>0</v>
      </c>
    </row>
    <row r="171" spans="1:38" ht="15.5" customHeight="1">
      <c r="A171" s="3"/>
      <c r="B171" s="3"/>
      <c r="C171" s="3"/>
      <c r="D171" s="3"/>
      <c r="E171" s="3"/>
      <c r="F171" s="3"/>
      <c r="G171" s="5"/>
      <c r="H171" s="5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Z171" s="24" t="e">
        <f ca="1">Z169/Z170</f>
        <v>#DIV/0!</v>
      </c>
      <c r="AA171" s="24" t="e">
        <f t="shared" ref="AA171:AK171" ca="1" si="109">AA169/AA170</f>
        <v>#DIV/0!</v>
      </c>
      <c r="AB171" s="24" t="e">
        <f t="shared" ca="1" si="109"/>
        <v>#DIV/0!</v>
      </c>
      <c r="AC171" s="24" t="e">
        <f t="shared" ca="1" si="109"/>
        <v>#DIV/0!</v>
      </c>
      <c r="AD171" s="24" t="e">
        <f t="shared" ca="1" si="109"/>
        <v>#DIV/0!</v>
      </c>
      <c r="AE171" s="24" t="e">
        <f t="shared" ca="1" si="109"/>
        <v>#DIV/0!</v>
      </c>
      <c r="AF171" s="24" t="e">
        <f t="shared" ca="1" si="109"/>
        <v>#DIV/0!</v>
      </c>
      <c r="AG171" s="24" t="e">
        <f t="shared" ca="1" si="109"/>
        <v>#DIV/0!</v>
      </c>
      <c r="AH171" s="24" t="e">
        <f t="shared" ca="1" si="109"/>
        <v>#DIV/0!</v>
      </c>
      <c r="AI171" s="24" t="e">
        <f t="shared" ca="1" si="109"/>
        <v>#DIV/0!</v>
      </c>
      <c r="AJ171" s="24" t="e">
        <f t="shared" ca="1" si="109"/>
        <v>#DIV/0!</v>
      </c>
      <c r="AK171" s="24" t="e">
        <f t="shared" ca="1" si="109"/>
        <v>#DIV/0!</v>
      </c>
      <c r="AL171" s="20" t="str">
        <f>X169</f>
        <v>豊川諏訪</v>
      </c>
    </row>
    <row r="172" spans="1:38" ht="15.5" customHeight="1">
      <c r="A172" s="3"/>
      <c r="B172" s="3"/>
      <c r="C172" s="3"/>
      <c r="D172" s="3"/>
      <c r="E172" s="3"/>
      <c r="F172" s="3"/>
      <c r="G172" s="5"/>
      <c r="H172" s="5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X172" s="15" t="s">
        <v>76</v>
      </c>
      <c r="Z172" s="20">
        <f ca="1">SUMIF($F:I,"豊富",I:I)</f>
        <v>0</v>
      </c>
      <c r="AA172" s="20">
        <f ca="1">SUMIF($F:J,"豊富",J:J)</f>
        <v>0</v>
      </c>
      <c r="AB172" s="20">
        <f ca="1">SUMIF($F:K,"豊富",K:K)</f>
        <v>0</v>
      </c>
      <c r="AC172" s="20">
        <f ca="1">SUMIF($F:L,"豊富",L:L)</f>
        <v>0</v>
      </c>
      <c r="AD172" s="20">
        <f ca="1">SUMIF($F:M,"豊富",M:M)</f>
        <v>0</v>
      </c>
      <c r="AE172" s="20">
        <f ca="1">SUMIF($F:N,"豊富",N:N)</f>
        <v>0</v>
      </c>
      <c r="AF172" s="20">
        <f ca="1">SUMIF($F:O,"豊富",O:O)</f>
        <v>0</v>
      </c>
      <c r="AG172" s="20">
        <f ca="1">SUMIF($F:P,"豊富",P:P)</f>
        <v>0</v>
      </c>
      <c r="AH172" s="20">
        <f ca="1">SUMIF($F:Q,"豊富",Q:Q)</f>
        <v>0</v>
      </c>
      <c r="AI172" s="20">
        <f ca="1">SUMIF($F:R,"豊富",R:R)</f>
        <v>0</v>
      </c>
      <c r="AJ172" s="20">
        <f ca="1">SUMIF($F:S,"豊富",S:S)</f>
        <v>0</v>
      </c>
      <c r="AK172" s="20">
        <f ca="1">SUMIF($F:T,"豊富",T:T)</f>
        <v>0</v>
      </c>
    </row>
    <row r="173" spans="1:38" ht="15.5" customHeight="1">
      <c r="A173" s="3"/>
      <c r="B173" s="3"/>
      <c r="C173" s="3"/>
      <c r="D173" s="3"/>
      <c r="E173" s="3"/>
      <c r="F173" s="3"/>
      <c r="G173" s="5"/>
      <c r="H173" s="5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Z173" s="24">
        <f>COUNTIF(F:F,"豊富")</f>
        <v>0</v>
      </c>
      <c r="AA173" s="20">
        <f>Z173</f>
        <v>0</v>
      </c>
      <c r="AB173" s="20">
        <f t="shared" ref="AB173:AK173" si="110">AA173</f>
        <v>0</v>
      </c>
      <c r="AC173" s="20">
        <f t="shared" si="110"/>
        <v>0</v>
      </c>
      <c r="AD173" s="20">
        <f t="shared" si="110"/>
        <v>0</v>
      </c>
      <c r="AE173" s="20">
        <f t="shared" si="110"/>
        <v>0</v>
      </c>
      <c r="AF173" s="20">
        <f t="shared" si="110"/>
        <v>0</v>
      </c>
      <c r="AG173" s="20">
        <f t="shared" si="110"/>
        <v>0</v>
      </c>
      <c r="AH173" s="20">
        <f t="shared" si="110"/>
        <v>0</v>
      </c>
      <c r="AI173" s="20">
        <f t="shared" si="110"/>
        <v>0</v>
      </c>
      <c r="AJ173" s="20">
        <f t="shared" si="110"/>
        <v>0</v>
      </c>
      <c r="AK173" s="20">
        <f t="shared" si="110"/>
        <v>0</v>
      </c>
    </row>
    <row r="174" spans="1:38" ht="15.5" customHeight="1">
      <c r="A174" s="3"/>
      <c r="B174" s="3"/>
      <c r="C174" s="3"/>
      <c r="D174" s="3"/>
      <c r="E174" s="3"/>
      <c r="F174" s="3"/>
      <c r="G174" s="5"/>
      <c r="H174" s="5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Z174" s="24" t="e">
        <f ca="1">Z172/Z173</f>
        <v>#DIV/0!</v>
      </c>
      <c r="AA174" s="24" t="e">
        <f t="shared" ref="AA174:AK174" ca="1" si="111">AA172/AA173</f>
        <v>#DIV/0!</v>
      </c>
      <c r="AB174" s="24" t="e">
        <f t="shared" ca="1" si="111"/>
        <v>#DIV/0!</v>
      </c>
      <c r="AC174" s="24" t="e">
        <f t="shared" ca="1" si="111"/>
        <v>#DIV/0!</v>
      </c>
      <c r="AD174" s="24" t="e">
        <f t="shared" ca="1" si="111"/>
        <v>#DIV/0!</v>
      </c>
      <c r="AE174" s="24" t="e">
        <f t="shared" ca="1" si="111"/>
        <v>#DIV/0!</v>
      </c>
      <c r="AF174" s="24" t="e">
        <f t="shared" ca="1" si="111"/>
        <v>#DIV/0!</v>
      </c>
      <c r="AG174" s="24" t="e">
        <f t="shared" ca="1" si="111"/>
        <v>#DIV/0!</v>
      </c>
      <c r="AH174" s="24" t="e">
        <f t="shared" ca="1" si="111"/>
        <v>#DIV/0!</v>
      </c>
      <c r="AI174" s="24" t="e">
        <f t="shared" ca="1" si="111"/>
        <v>#DIV/0!</v>
      </c>
      <c r="AJ174" s="24" t="e">
        <f t="shared" ca="1" si="111"/>
        <v>#DIV/0!</v>
      </c>
      <c r="AK174" s="24" t="e">
        <f t="shared" ca="1" si="111"/>
        <v>#DIV/0!</v>
      </c>
      <c r="AL174" s="20" t="str">
        <f>X172</f>
        <v>豊富</v>
      </c>
    </row>
    <row r="175" spans="1:38" ht="15.5" customHeight="1">
      <c r="A175" s="4"/>
      <c r="B175" s="4"/>
      <c r="C175" s="3"/>
      <c r="D175" s="3"/>
      <c r="E175" s="3"/>
      <c r="F175" s="3"/>
      <c r="G175" s="6"/>
      <c r="H175" s="6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X175" s="15" t="s">
        <v>77</v>
      </c>
      <c r="Z175" s="20">
        <f ca="1">SUMIF($F:I,"成岩",I:I)</f>
        <v>0</v>
      </c>
      <c r="AA175" s="20">
        <f ca="1">SUMIF($F:J,"成岩",J:J)</f>
        <v>0</v>
      </c>
      <c r="AB175" s="20">
        <f ca="1">SUMIF($F:K,"成岩",K:K)</f>
        <v>0</v>
      </c>
      <c r="AC175" s="20">
        <f ca="1">SUMIF($F:L,"成岩",L:L)</f>
        <v>0</v>
      </c>
      <c r="AD175" s="20">
        <f ca="1">SUMIF($F:M,"成岩",M:M)</f>
        <v>0</v>
      </c>
      <c r="AE175" s="20">
        <f ca="1">SUMIF($F:N,"成岩",N:N)</f>
        <v>0</v>
      </c>
      <c r="AF175" s="20">
        <f ca="1">SUMIF($F:O,"成岩",O:O)</f>
        <v>0</v>
      </c>
      <c r="AG175" s="20">
        <f ca="1">SUMIF($F:P,"成岩",P:P)</f>
        <v>0</v>
      </c>
      <c r="AH175" s="20">
        <f ca="1">SUMIF($F:Q,"成岩",Q:Q)</f>
        <v>0</v>
      </c>
      <c r="AI175" s="20">
        <f ca="1">SUMIF($F:R,"成岩",R:R)</f>
        <v>0</v>
      </c>
      <c r="AJ175" s="20">
        <f ca="1">SUMIF($F:S,"成岩",S:S)</f>
        <v>0</v>
      </c>
      <c r="AK175" s="20">
        <f ca="1">SUMIF($F:T,"成岩",T:T)</f>
        <v>0</v>
      </c>
    </row>
    <row r="176" spans="1:38" ht="15.5" customHeight="1">
      <c r="A176" s="3"/>
      <c r="B176" s="3"/>
      <c r="C176" s="3"/>
      <c r="D176" s="3"/>
      <c r="E176" s="3"/>
      <c r="F176" s="3"/>
      <c r="G176" s="6"/>
      <c r="H176" s="5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Z176" s="24">
        <f>COUNTIF(F:F,"成岩")</f>
        <v>0</v>
      </c>
      <c r="AA176" s="20">
        <f>Z176</f>
        <v>0</v>
      </c>
      <c r="AB176" s="20">
        <f t="shared" ref="AB176:AK176" si="112">AA176</f>
        <v>0</v>
      </c>
      <c r="AC176" s="20">
        <f t="shared" si="112"/>
        <v>0</v>
      </c>
      <c r="AD176" s="20">
        <f t="shared" si="112"/>
        <v>0</v>
      </c>
      <c r="AE176" s="20">
        <f t="shared" si="112"/>
        <v>0</v>
      </c>
      <c r="AF176" s="20">
        <f t="shared" si="112"/>
        <v>0</v>
      </c>
      <c r="AG176" s="20">
        <f t="shared" si="112"/>
        <v>0</v>
      </c>
      <c r="AH176" s="20">
        <f t="shared" si="112"/>
        <v>0</v>
      </c>
      <c r="AI176" s="20">
        <f t="shared" si="112"/>
        <v>0</v>
      </c>
      <c r="AJ176" s="20">
        <f t="shared" si="112"/>
        <v>0</v>
      </c>
      <c r="AK176" s="20">
        <f t="shared" si="112"/>
        <v>0</v>
      </c>
    </row>
    <row r="177" spans="1:38" ht="15.5" customHeight="1">
      <c r="A177" s="3"/>
      <c r="B177" s="3"/>
      <c r="D177" s="3"/>
      <c r="E177" s="3"/>
      <c r="F177" s="3"/>
      <c r="G177" s="6"/>
      <c r="H177" s="5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Z177" s="24" t="e">
        <f ca="1">Z175/Z176</f>
        <v>#DIV/0!</v>
      </c>
      <c r="AA177" s="24" t="e">
        <f t="shared" ref="AA177:AK177" ca="1" si="113">AA175/AA176</f>
        <v>#DIV/0!</v>
      </c>
      <c r="AB177" s="24" t="e">
        <f t="shared" ca="1" si="113"/>
        <v>#DIV/0!</v>
      </c>
      <c r="AC177" s="24" t="e">
        <f t="shared" ca="1" si="113"/>
        <v>#DIV/0!</v>
      </c>
      <c r="AD177" s="24" t="e">
        <f t="shared" ca="1" si="113"/>
        <v>#DIV/0!</v>
      </c>
      <c r="AE177" s="24" t="e">
        <f t="shared" ca="1" si="113"/>
        <v>#DIV/0!</v>
      </c>
      <c r="AF177" s="24" t="e">
        <f t="shared" ca="1" si="113"/>
        <v>#DIV/0!</v>
      </c>
      <c r="AG177" s="24" t="e">
        <f t="shared" ca="1" si="113"/>
        <v>#DIV/0!</v>
      </c>
      <c r="AH177" s="24" t="e">
        <f t="shared" ca="1" si="113"/>
        <v>#DIV/0!</v>
      </c>
      <c r="AI177" s="24" t="e">
        <f t="shared" ca="1" si="113"/>
        <v>#DIV/0!</v>
      </c>
      <c r="AJ177" s="24" t="e">
        <f t="shared" ca="1" si="113"/>
        <v>#DIV/0!</v>
      </c>
      <c r="AK177" s="24" t="e">
        <f t="shared" ca="1" si="113"/>
        <v>#DIV/0!</v>
      </c>
      <c r="AL177" s="20" t="str">
        <f>X175</f>
        <v>成岩</v>
      </c>
    </row>
    <row r="178" spans="1:38" ht="15.5" customHeight="1">
      <c r="A178" s="3"/>
      <c r="B178" s="3"/>
      <c r="C178" s="3"/>
      <c r="D178" s="3"/>
      <c r="E178" s="3"/>
      <c r="F178" s="3"/>
      <c r="G178" s="6"/>
      <c r="H178" s="5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X178" s="15" t="s">
        <v>78</v>
      </c>
      <c r="Z178" s="20">
        <f ca="1">SUMIF($F:I,"二本木",I:I)</f>
        <v>0</v>
      </c>
      <c r="AA178" s="20">
        <f ca="1">SUMIF($F:J,"二本木",J:J)</f>
        <v>0</v>
      </c>
      <c r="AB178" s="20">
        <f ca="1">SUMIF($F:K,"二本木",K:K)</f>
        <v>0</v>
      </c>
      <c r="AC178" s="20">
        <f ca="1">SUMIF($F:L,"二本木",L:L)</f>
        <v>0</v>
      </c>
      <c r="AD178" s="20">
        <f ca="1">SUMIF($F:M,"二本木",M:M)</f>
        <v>0</v>
      </c>
      <c r="AE178" s="20">
        <f ca="1">SUMIF($F:N,"二本木",N:N)</f>
        <v>0</v>
      </c>
      <c r="AF178" s="20">
        <f ca="1">SUMIF($F:O,"二本木",O:O)</f>
        <v>0</v>
      </c>
      <c r="AG178" s="20">
        <f ca="1">SUMIF($F:P,"二本木",P:P)</f>
        <v>0</v>
      </c>
      <c r="AH178" s="20">
        <f ca="1">SUMIF($F:Q,"二本木",Q:Q)</f>
        <v>0</v>
      </c>
      <c r="AI178" s="20">
        <f ca="1">SUMIF($F:R,"二本木",R:R)</f>
        <v>0</v>
      </c>
      <c r="AJ178" s="20">
        <f ca="1">SUMIF($F:S,"二本木",S:S)</f>
        <v>0</v>
      </c>
      <c r="AK178" s="20">
        <f ca="1">SUMIF($F:T,"二本木",T:T)</f>
        <v>0</v>
      </c>
    </row>
    <row r="179" spans="1:38" ht="15.5" customHeight="1">
      <c r="A179" s="3"/>
      <c r="B179" s="3"/>
      <c r="C179" s="3"/>
      <c r="D179" s="3"/>
      <c r="E179" s="3"/>
      <c r="F179" s="3"/>
      <c r="G179" s="6"/>
      <c r="H179" s="5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Z179" s="24">
        <f>COUNTIF(F:F,"二本木")</f>
        <v>0</v>
      </c>
      <c r="AA179" s="20">
        <f>Z179</f>
        <v>0</v>
      </c>
      <c r="AB179" s="20">
        <f t="shared" ref="AB179:AK179" si="114">AA179</f>
        <v>0</v>
      </c>
      <c r="AC179" s="20">
        <f t="shared" si="114"/>
        <v>0</v>
      </c>
      <c r="AD179" s="20">
        <f t="shared" si="114"/>
        <v>0</v>
      </c>
      <c r="AE179" s="20">
        <f t="shared" si="114"/>
        <v>0</v>
      </c>
      <c r="AF179" s="20">
        <f t="shared" si="114"/>
        <v>0</v>
      </c>
      <c r="AG179" s="20">
        <f t="shared" si="114"/>
        <v>0</v>
      </c>
      <c r="AH179" s="20">
        <f t="shared" si="114"/>
        <v>0</v>
      </c>
      <c r="AI179" s="20">
        <f t="shared" si="114"/>
        <v>0</v>
      </c>
      <c r="AJ179" s="20">
        <f t="shared" si="114"/>
        <v>0</v>
      </c>
      <c r="AK179" s="20">
        <f t="shared" si="114"/>
        <v>0</v>
      </c>
    </row>
    <row r="180" spans="1:38" ht="15.5" customHeight="1">
      <c r="A180" s="3"/>
      <c r="B180" s="3"/>
      <c r="C180" s="3"/>
      <c r="D180" s="3"/>
      <c r="E180" s="4"/>
      <c r="F180" s="4"/>
      <c r="G180" s="6"/>
      <c r="H180" s="5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Z180" s="24" t="e">
        <f ca="1">Z178/Z179</f>
        <v>#DIV/0!</v>
      </c>
      <c r="AA180" s="24" t="e">
        <f t="shared" ref="AA180:AK180" ca="1" si="115">AA178/AA179</f>
        <v>#DIV/0!</v>
      </c>
      <c r="AB180" s="24" t="e">
        <f t="shared" ca="1" si="115"/>
        <v>#DIV/0!</v>
      </c>
      <c r="AC180" s="24" t="e">
        <f t="shared" ca="1" si="115"/>
        <v>#DIV/0!</v>
      </c>
      <c r="AD180" s="24" t="e">
        <f t="shared" ca="1" si="115"/>
        <v>#DIV/0!</v>
      </c>
      <c r="AE180" s="24" t="e">
        <f t="shared" ca="1" si="115"/>
        <v>#DIV/0!</v>
      </c>
      <c r="AF180" s="24" t="e">
        <f t="shared" ca="1" si="115"/>
        <v>#DIV/0!</v>
      </c>
      <c r="AG180" s="24" t="e">
        <f t="shared" ca="1" si="115"/>
        <v>#DIV/0!</v>
      </c>
      <c r="AH180" s="24" t="e">
        <f t="shared" ca="1" si="115"/>
        <v>#DIV/0!</v>
      </c>
      <c r="AI180" s="24" t="e">
        <f t="shared" ca="1" si="115"/>
        <v>#DIV/0!</v>
      </c>
      <c r="AJ180" s="24" t="e">
        <f t="shared" ca="1" si="115"/>
        <v>#DIV/0!</v>
      </c>
      <c r="AK180" s="24" t="e">
        <f t="shared" ca="1" si="115"/>
        <v>#DIV/0!</v>
      </c>
      <c r="AL180" s="20" t="str">
        <f>X178</f>
        <v>二本木</v>
      </c>
    </row>
    <row r="181" spans="1:38" ht="15.5" customHeight="1">
      <c r="A181" s="3"/>
      <c r="B181" s="3"/>
      <c r="C181" s="3"/>
      <c r="D181" s="3"/>
      <c r="E181" s="3"/>
      <c r="F181" s="3"/>
      <c r="G181" s="6"/>
      <c r="H181" s="5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X181" s="15" t="s">
        <v>79</v>
      </c>
      <c r="Z181" s="20">
        <f ca="1">SUMIF($F:I,"春木台",I:I)</f>
        <v>0</v>
      </c>
      <c r="AA181" s="20">
        <f ca="1">SUMIF($F:J,"春木台",J:J)</f>
        <v>0</v>
      </c>
      <c r="AB181" s="20">
        <f ca="1">SUMIF($F:K,"春木台",K:K)</f>
        <v>0</v>
      </c>
      <c r="AC181" s="20">
        <f ca="1">SUMIF($F:L,"春木台",L:L)</f>
        <v>0</v>
      </c>
      <c r="AD181" s="20">
        <f ca="1">SUMIF($F:M,"春木台",M:M)</f>
        <v>0</v>
      </c>
      <c r="AE181" s="20">
        <f ca="1">SUMIF($F:N,"春木台",N:N)</f>
        <v>0</v>
      </c>
      <c r="AF181" s="20">
        <f ca="1">SUMIF($F:O,"春木台",O:O)</f>
        <v>0</v>
      </c>
      <c r="AG181" s="20">
        <f ca="1">SUMIF($F:P,"春木台",P:P)</f>
        <v>0</v>
      </c>
      <c r="AH181" s="20">
        <f ca="1">SUMIF($F:Q,"春木台",Q:Q)</f>
        <v>0</v>
      </c>
      <c r="AI181" s="20">
        <f ca="1">SUMIF($F:R,"春木台",R:R)</f>
        <v>0</v>
      </c>
      <c r="AJ181" s="20">
        <f ca="1">SUMIF($F:S,"春木台",S:S)</f>
        <v>0</v>
      </c>
      <c r="AK181" s="20">
        <f ca="1">SUMIF($F:T,"春木台",T:T)</f>
        <v>0</v>
      </c>
    </row>
    <row r="182" spans="1:38" ht="15.5" customHeight="1">
      <c r="A182" s="3"/>
      <c r="B182" s="3"/>
      <c r="C182" s="3"/>
      <c r="D182" s="3"/>
      <c r="E182" s="3"/>
      <c r="F182" s="3"/>
      <c r="G182" s="6"/>
      <c r="H182" s="5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Z182" s="24">
        <f>COUNTIF(F:F,"春木台")</f>
        <v>0</v>
      </c>
      <c r="AA182" s="20">
        <f>Z182</f>
        <v>0</v>
      </c>
      <c r="AB182" s="20">
        <f t="shared" ref="AB182:AK182" si="116">AA182</f>
        <v>0</v>
      </c>
      <c r="AC182" s="20">
        <f t="shared" si="116"/>
        <v>0</v>
      </c>
      <c r="AD182" s="20">
        <f t="shared" si="116"/>
        <v>0</v>
      </c>
      <c r="AE182" s="20">
        <f t="shared" si="116"/>
        <v>0</v>
      </c>
      <c r="AF182" s="20">
        <f t="shared" si="116"/>
        <v>0</v>
      </c>
      <c r="AG182" s="20">
        <f t="shared" si="116"/>
        <v>0</v>
      </c>
      <c r="AH182" s="20">
        <f t="shared" si="116"/>
        <v>0</v>
      </c>
      <c r="AI182" s="20">
        <f t="shared" si="116"/>
        <v>0</v>
      </c>
      <c r="AJ182" s="20">
        <f t="shared" si="116"/>
        <v>0</v>
      </c>
      <c r="AK182" s="20">
        <f t="shared" si="116"/>
        <v>0</v>
      </c>
    </row>
    <row r="183" spans="1:38" ht="15.5" customHeight="1">
      <c r="A183" s="3"/>
      <c r="B183" s="3"/>
      <c r="C183" s="3"/>
      <c r="D183" s="3"/>
      <c r="E183" s="3"/>
      <c r="F183" s="3"/>
      <c r="G183" s="6"/>
      <c r="H183" s="5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Z183" s="24" t="e">
        <f ca="1">Z181/Z182</f>
        <v>#DIV/0!</v>
      </c>
      <c r="AA183" s="24" t="e">
        <f t="shared" ref="AA183:AK183" ca="1" si="117">AA181/AA182</f>
        <v>#DIV/0!</v>
      </c>
      <c r="AB183" s="24" t="e">
        <f t="shared" ca="1" si="117"/>
        <v>#DIV/0!</v>
      </c>
      <c r="AC183" s="24" t="e">
        <f t="shared" ca="1" si="117"/>
        <v>#DIV/0!</v>
      </c>
      <c r="AD183" s="24" t="e">
        <f t="shared" ca="1" si="117"/>
        <v>#DIV/0!</v>
      </c>
      <c r="AE183" s="24" t="e">
        <f t="shared" ca="1" si="117"/>
        <v>#DIV/0!</v>
      </c>
      <c r="AF183" s="24" t="e">
        <f t="shared" ca="1" si="117"/>
        <v>#DIV/0!</v>
      </c>
      <c r="AG183" s="24" t="e">
        <f t="shared" ca="1" si="117"/>
        <v>#DIV/0!</v>
      </c>
      <c r="AH183" s="24" t="e">
        <f t="shared" ca="1" si="117"/>
        <v>#DIV/0!</v>
      </c>
      <c r="AI183" s="24" t="e">
        <f t="shared" ca="1" si="117"/>
        <v>#DIV/0!</v>
      </c>
      <c r="AJ183" s="24" t="e">
        <f t="shared" ca="1" si="117"/>
        <v>#DIV/0!</v>
      </c>
      <c r="AK183" s="24" t="e">
        <f t="shared" ca="1" si="117"/>
        <v>#DIV/0!</v>
      </c>
      <c r="AL183" s="20" t="str">
        <f>X181</f>
        <v>春木台</v>
      </c>
    </row>
    <row r="184" spans="1:38" ht="15.5" customHeight="1">
      <c r="A184" s="3"/>
      <c r="B184" s="3"/>
      <c r="C184" s="3"/>
      <c r="D184" s="3"/>
      <c r="E184" s="3"/>
      <c r="F184" s="3"/>
      <c r="G184" s="6"/>
      <c r="H184" s="5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X184" s="15" t="s">
        <v>80</v>
      </c>
      <c r="Z184" s="20">
        <f ca="1">SUMIF($F:I,"藤岡北",I:I)</f>
        <v>0</v>
      </c>
      <c r="AA184" s="20">
        <f ca="1">SUMIF($F:J,"藤岡北",J:J)</f>
        <v>0</v>
      </c>
      <c r="AB184" s="20">
        <f ca="1">SUMIF($F:K,"藤岡北",K:K)</f>
        <v>0</v>
      </c>
      <c r="AC184" s="20">
        <f ca="1">SUMIF($F:L,"藤岡北",L:L)</f>
        <v>0</v>
      </c>
      <c r="AD184" s="20">
        <f ca="1">SUMIF($F:M,"藤岡北",M:M)</f>
        <v>0</v>
      </c>
      <c r="AE184" s="20">
        <f ca="1">SUMIF($F:N,"藤岡北",N:N)</f>
        <v>0</v>
      </c>
      <c r="AF184" s="20">
        <f ca="1">SUMIF($F:O,"藤岡北",O:O)</f>
        <v>0</v>
      </c>
      <c r="AG184" s="20">
        <f ca="1">SUMIF($F:P,"藤岡北",P:P)</f>
        <v>0</v>
      </c>
      <c r="AH184" s="20">
        <f ca="1">SUMIF($F:Q,"藤岡北",Q:Q)</f>
        <v>0</v>
      </c>
      <c r="AI184" s="20">
        <f ca="1">SUMIF($F:R,"藤岡北",R:R)</f>
        <v>0</v>
      </c>
      <c r="AJ184" s="20">
        <f ca="1">SUMIF($F:S,"藤岡北",S:S)</f>
        <v>0</v>
      </c>
      <c r="AK184" s="20">
        <f ca="1">SUMIF($F:T,"藤岡北",T:T)</f>
        <v>0</v>
      </c>
    </row>
    <row r="185" spans="1:38" ht="15.5" customHeight="1">
      <c r="A185" s="3"/>
      <c r="B185" s="3"/>
      <c r="C185" s="3"/>
      <c r="D185" s="3"/>
      <c r="E185" s="3"/>
      <c r="F185" s="3"/>
      <c r="G185" s="6"/>
      <c r="H185" s="5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Z185" s="24">
        <f>COUNTIF(F:F,"藤岡北")</f>
        <v>0</v>
      </c>
      <c r="AA185" s="20">
        <f>Z185</f>
        <v>0</v>
      </c>
      <c r="AB185" s="20">
        <f t="shared" ref="AB185:AK185" si="118">AA185</f>
        <v>0</v>
      </c>
      <c r="AC185" s="20">
        <f t="shared" si="118"/>
        <v>0</v>
      </c>
      <c r="AD185" s="20">
        <f t="shared" si="118"/>
        <v>0</v>
      </c>
      <c r="AE185" s="20">
        <f t="shared" si="118"/>
        <v>0</v>
      </c>
      <c r="AF185" s="20">
        <f t="shared" si="118"/>
        <v>0</v>
      </c>
      <c r="AG185" s="20">
        <f t="shared" si="118"/>
        <v>0</v>
      </c>
      <c r="AH185" s="20">
        <f t="shared" si="118"/>
        <v>0</v>
      </c>
      <c r="AI185" s="20">
        <f t="shared" si="118"/>
        <v>0</v>
      </c>
      <c r="AJ185" s="20">
        <f t="shared" si="118"/>
        <v>0</v>
      </c>
      <c r="AK185" s="20">
        <f t="shared" si="118"/>
        <v>0</v>
      </c>
    </row>
    <row r="186" spans="1:38" ht="15.5" customHeight="1">
      <c r="A186" s="3"/>
      <c r="B186" s="3"/>
      <c r="C186" s="3"/>
      <c r="D186" s="3"/>
      <c r="E186" s="4"/>
      <c r="F186" s="4"/>
      <c r="G186" s="5"/>
      <c r="H186" s="5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Z186" s="24" t="e">
        <f ca="1">Z184/Z185</f>
        <v>#DIV/0!</v>
      </c>
      <c r="AA186" s="24" t="e">
        <f t="shared" ref="AA186:AK186" ca="1" si="119">AA184/AA185</f>
        <v>#DIV/0!</v>
      </c>
      <c r="AB186" s="24" t="e">
        <f t="shared" ca="1" si="119"/>
        <v>#DIV/0!</v>
      </c>
      <c r="AC186" s="24" t="e">
        <f t="shared" ca="1" si="119"/>
        <v>#DIV/0!</v>
      </c>
      <c r="AD186" s="24" t="e">
        <f t="shared" ca="1" si="119"/>
        <v>#DIV/0!</v>
      </c>
      <c r="AE186" s="24" t="e">
        <f t="shared" ca="1" si="119"/>
        <v>#DIV/0!</v>
      </c>
      <c r="AF186" s="24" t="e">
        <f t="shared" ca="1" si="119"/>
        <v>#DIV/0!</v>
      </c>
      <c r="AG186" s="24" t="e">
        <f t="shared" ca="1" si="119"/>
        <v>#DIV/0!</v>
      </c>
      <c r="AH186" s="24" t="e">
        <f t="shared" ca="1" si="119"/>
        <v>#DIV/0!</v>
      </c>
      <c r="AI186" s="24" t="e">
        <f t="shared" ca="1" si="119"/>
        <v>#DIV/0!</v>
      </c>
      <c r="AJ186" s="24" t="e">
        <f t="shared" ca="1" si="119"/>
        <v>#DIV/0!</v>
      </c>
      <c r="AK186" s="24" t="e">
        <f t="shared" ca="1" si="119"/>
        <v>#DIV/0!</v>
      </c>
      <c r="AL186" s="20" t="str">
        <f>X184</f>
        <v>藤岡北</v>
      </c>
    </row>
    <row r="187" spans="1:38" ht="15.5" customHeight="1">
      <c r="A187" s="3"/>
      <c r="B187" s="3"/>
      <c r="C187" s="3"/>
      <c r="D187" s="3"/>
      <c r="E187" s="4"/>
      <c r="F187" s="4"/>
      <c r="G187" s="5"/>
      <c r="H187" s="5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X187" s="15" t="s">
        <v>81</v>
      </c>
      <c r="Z187" s="20">
        <f ca="1">SUMIF($F:I,"富士松",I:I)</f>
        <v>0</v>
      </c>
      <c r="AA187" s="20">
        <f ca="1">SUMIF($F:J,"富士松",J:J)</f>
        <v>0</v>
      </c>
      <c r="AB187" s="20">
        <f ca="1">SUMIF($F:K,"富士松",K:K)</f>
        <v>0</v>
      </c>
      <c r="AC187" s="20">
        <f ca="1">SUMIF($F:L,"富士松",L:L)</f>
        <v>0</v>
      </c>
      <c r="AD187" s="20">
        <f ca="1">SUMIF($F:M,"富士松",M:M)</f>
        <v>0</v>
      </c>
      <c r="AE187" s="20">
        <f ca="1">SUMIF($F:N,"富士松",N:N)</f>
        <v>0</v>
      </c>
      <c r="AF187" s="20">
        <f ca="1">SUMIF($F:O,"富士松",O:O)</f>
        <v>0</v>
      </c>
      <c r="AG187" s="20">
        <f ca="1">SUMIF($F:P,"富士松",P:P)</f>
        <v>0</v>
      </c>
      <c r="AH187" s="20">
        <f ca="1">SUMIF($F:Q,"富士松",Q:Q)</f>
        <v>0</v>
      </c>
      <c r="AI187" s="20">
        <f ca="1">SUMIF($F:R,"富士松",R:R)</f>
        <v>0</v>
      </c>
      <c r="AJ187" s="20">
        <f ca="1">SUMIF($F:S,"富士松",S:S)</f>
        <v>0</v>
      </c>
      <c r="AK187" s="20">
        <f ca="1">SUMIF($F:T,"富士松",T:T)</f>
        <v>0</v>
      </c>
    </row>
    <row r="188" spans="1:38" ht="15.5" customHeight="1">
      <c r="A188" s="3"/>
      <c r="B188" s="3"/>
      <c r="C188" s="3"/>
      <c r="D188" s="3"/>
      <c r="E188" s="4"/>
      <c r="F188" s="4"/>
      <c r="G188" s="5"/>
      <c r="H188" s="5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Z188" s="24">
        <f>COUNTIF(F:F,"富士松")</f>
        <v>0</v>
      </c>
      <c r="AA188" s="20">
        <f>Z188</f>
        <v>0</v>
      </c>
      <c r="AB188" s="20">
        <f t="shared" ref="AB188:AK188" si="120">AA188</f>
        <v>0</v>
      </c>
      <c r="AC188" s="20">
        <f t="shared" si="120"/>
        <v>0</v>
      </c>
      <c r="AD188" s="20">
        <f t="shared" si="120"/>
        <v>0</v>
      </c>
      <c r="AE188" s="20">
        <f t="shared" si="120"/>
        <v>0</v>
      </c>
      <c r="AF188" s="20">
        <f t="shared" si="120"/>
        <v>0</v>
      </c>
      <c r="AG188" s="20">
        <f t="shared" si="120"/>
        <v>0</v>
      </c>
      <c r="AH188" s="20">
        <f t="shared" si="120"/>
        <v>0</v>
      </c>
      <c r="AI188" s="20">
        <f t="shared" si="120"/>
        <v>0</v>
      </c>
      <c r="AJ188" s="20">
        <f t="shared" si="120"/>
        <v>0</v>
      </c>
      <c r="AK188" s="20">
        <f t="shared" si="120"/>
        <v>0</v>
      </c>
    </row>
    <row r="189" spans="1:38" ht="15.5" customHeight="1">
      <c r="A189" s="3"/>
      <c r="B189" s="3"/>
      <c r="C189" s="3"/>
      <c r="D189" s="3"/>
      <c r="E189" s="4"/>
      <c r="F189" s="4"/>
      <c r="G189" s="5"/>
      <c r="H189" s="5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Z189" s="24" t="e">
        <f ca="1">Z187/Z188</f>
        <v>#DIV/0!</v>
      </c>
      <c r="AA189" s="24" t="e">
        <f t="shared" ref="AA189:AK189" ca="1" si="121">AA187/AA188</f>
        <v>#DIV/0!</v>
      </c>
      <c r="AB189" s="24" t="e">
        <f t="shared" ca="1" si="121"/>
        <v>#DIV/0!</v>
      </c>
      <c r="AC189" s="24" t="e">
        <f t="shared" ca="1" si="121"/>
        <v>#DIV/0!</v>
      </c>
      <c r="AD189" s="24" t="e">
        <f t="shared" ca="1" si="121"/>
        <v>#DIV/0!</v>
      </c>
      <c r="AE189" s="24" t="e">
        <f t="shared" ca="1" si="121"/>
        <v>#DIV/0!</v>
      </c>
      <c r="AF189" s="24" t="e">
        <f t="shared" ca="1" si="121"/>
        <v>#DIV/0!</v>
      </c>
      <c r="AG189" s="24" t="e">
        <f t="shared" ca="1" si="121"/>
        <v>#DIV/0!</v>
      </c>
      <c r="AH189" s="24" t="e">
        <f t="shared" ca="1" si="121"/>
        <v>#DIV/0!</v>
      </c>
      <c r="AI189" s="24" t="e">
        <f t="shared" ca="1" si="121"/>
        <v>#DIV/0!</v>
      </c>
      <c r="AJ189" s="24" t="e">
        <f t="shared" ca="1" si="121"/>
        <v>#DIV/0!</v>
      </c>
      <c r="AK189" s="24" t="e">
        <f t="shared" ca="1" si="121"/>
        <v>#DIV/0!</v>
      </c>
      <c r="AL189" s="20" t="str">
        <f>X187</f>
        <v>富士松</v>
      </c>
    </row>
    <row r="190" spans="1:38" ht="15.5" customHeight="1">
      <c r="A190" s="3"/>
      <c r="B190" s="3"/>
      <c r="C190" s="3"/>
      <c r="D190" s="3"/>
      <c r="E190" s="4"/>
      <c r="F190" s="4"/>
      <c r="G190" s="5"/>
      <c r="H190" s="5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X190" s="15" t="s">
        <v>82</v>
      </c>
      <c r="Z190" s="20">
        <f ca="1">SUMIF($F:I,"三好",I:I)</f>
        <v>0</v>
      </c>
      <c r="AA190" s="20">
        <f ca="1">SUMIF($F:J,"三好",J:J)</f>
        <v>0</v>
      </c>
      <c r="AB190" s="20">
        <f ca="1">SUMIF($F:K,"三好",K:K)</f>
        <v>0</v>
      </c>
      <c r="AC190" s="20">
        <f ca="1">SUMIF($F:L,"三好",L:L)</f>
        <v>0</v>
      </c>
      <c r="AD190" s="20">
        <f ca="1">SUMIF($F:M,"三好",M:M)</f>
        <v>0</v>
      </c>
      <c r="AE190" s="20">
        <f ca="1">SUMIF($F:N,"三好",N:N)</f>
        <v>0</v>
      </c>
      <c r="AF190" s="20">
        <f ca="1">SUMIF($F:O,"三好",O:O)</f>
        <v>0</v>
      </c>
      <c r="AG190" s="20">
        <f ca="1">SUMIF($F:P,"三好",P:P)</f>
        <v>0</v>
      </c>
      <c r="AH190" s="20">
        <f ca="1">SUMIF($F:Q,"三好",Q:Q)</f>
        <v>0</v>
      </c>
      <c r="AI190" s="20">
        <f ca="1">SUMIF($F:R,"三好",R:R)</f>
        <v>0</v>
      </c>
      <c r="AJ190" s="20">
        <f ca="1">SUMIF($F:S,"三好",S:S)</f>
        <v>0</v>
      </c>
      <c r="AK190" s="20">
        <f ca="1">SUMIF($F:T,"三好",T:T)</f>
        <v>0</v>
      </c>
    </row>
    <row r="191" spans="1:38" ht="15.5" customHeight="1">
      <c r="A191" s="3"/>
      <c r="B191" s="3"/>
      <c r="C191" s="3"/>
      <c r="D191" s="3"/>
      <c r="E191" s="4"/>
      <c r="F191" s="4"/>
      <c r="G191" s="5"/>
      <c r="H191" s="5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Z191" s="24">
        <f>COUNTIF(F:F,"三好")</f>
        <v>0</v>
      </c>
      <c r="AA191" s="20">
        <f>Z191</f>
        <v>0</v>
      </c>
      <c r="AB191" s="20">
        <f t="shared" ref="AB191:AK191" si="122">AA191</f>
        <v>0</v>
      </c>
      <c r="AC191" s="20">
        <f t="shared" si="122"/>
        <v>0</v>
      </c>
      <c r="AD191" s="20">
        <f t="shared" si="122"/>
        <v>0</v>
      </c>
      <c r="AE191" s="20">
        <f t="shared" si="122"/>
        <v>0</v>
      </c>
      <c r="AF191" s="20">
        <f t="shared" si="122"/>
        <v>0</v>
      </c>
      <c r="AG191" s="20">
        <f t="shared" si="122"/>
        <v>0</v>
      </c>
      <c r="AH191" s="20">
        <f t="shared" si="122"/>
        <v>0</v>
      </c>
      <c r="AI191" s="20">
        <f t="shared" si="122"/>
        <v>0</v>
      </c>
      <c r="AJ191" s="20">
        <f t="shared" si="122"/>
        <v>0</v>
      </c>
      <c r="AK191" s="20">
        <f t="shared" si="122"/>
        <v>0</v>
      </c>
    </row>
    <row r="192" spans="1:38" ht="15.5" customHeight="1">
      <c r="A192" s="3"/>
      <c r="B192" s="3"/>
      <c r="C192" s="3"/>
      <c r="D192" s="3"/>
      <c r="E192" s="4"/>
      <c r="F192" s="4"/>
      <c r="G192" s="5"/>
      <c r="H192" s="5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Z192" s="24" t="e">
        <f ca="1">Z190/Z191</f>
        <v>#DIV/0!</v>
      </c>
      <c r="AA192" s="24" t="e">
        <f t="shared" ref="AA192:AK192" ca="1" si="123">AA190/AA191</f>
        <v>#DIV/0!</v>
      </c>
      <c r="AB192" s="24" t="e">
        <f t="shared" ca="1" si="123"/>
        <v>#DIV/0!</v>
      </c>
      <c r="AC192" s="24" t="e">
        <f t="shared" ca="1" si="123"/>
        <v>#DIV/0!</v>
      </c>
      <c r="AD192" s="24" t="e">
        <f t="shared" ca="1" si="123"/>
        <v>#DIV/0!</v>
      </c>
      <c r="AE192" s="24" t="e">
        <f t="shared" ca="1" si="123"/>
        <v>#DIV/0!</v>
      </c>
      <c r="AF192" s="24" t="e">
        <f t="shared" ca="1" si="123"/>
        <v>#DIV/0!</v>
      </c>
      <c r="AG192" s="24" t="e">
        <f t="shared" ca="1" si="123"/>
        <v>#DIV/0!</v>
      </c>
      <c r="AH192" s="24" t="e">
        <f t="shared" ca="1" si="123"/>
        <v>#DIV/0!</v>
      </c>
      <c r="AI192" s="24" t="e">
        <f t="shared" ca="1" si="123"/>
        <v>#DIV/0!</v>
      </c>
      <c r="AJ192" s="24" t="e">
        <f t="shared" ca="1" si="123"/>
        <v>#DIV/0!</v>
      </c>
      <c r="AK192" s="24" t="e">
        <f t="shared" ca="1" si="123"/>
        <v>#DIV/0!</v>
      </c>
      <c r="AL192" s="20" t="str">
        <f>X190</f>
        <v>三好</v>
      </c>
    </row>
    <row r="193" spans="1:38" ht="15.5" customHeight="1">
      <c r="A193" s="3"/>
      <c r="B193" s="3"/>
      <c r="C193" s="3"/>
      <c r="D193" s="3"/>
      <c r="E193" s="4"/>
      <c r="F193" s="4"/>
      <c r="G193" s="5"/>
      <c r="H193" s="5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X193" s="15" t="s">
        <v>83</v>
      </c>
      <c r="Z193" s="20">
        <f ca="1">SUMIF($F:I,"元町",I:I)</f>
        <v>0</v>
      </c>
      <c r="AA193" s="20">
        <f ca="1">SUMIF($F:J,"元町",J:J)</f>
        <v>0</v>
      </c>
      <c r="AB193" s="20">
        <f ca="1">SUMIF($F:K,"元町",K:K)</f>
        <v>0</v>
      </c>
      <c r="AC193" s="20">
        <f ca="1">SUMIF($F:L,"元町",L:L)</f>
        <v>0</v>
      </c>
      <c r="AD193" s="20">
        <f ca="1">SUMIF($F:M,"元町",M:M)</f>
        <v>0</v>
      </c>
      <c r="AE193" s="20">
        <f ca="1">SUMIF($F:N,"元町",N:N)</f>
        <v>0</v>
      </c>
      <c r="AF193" s="20">
        <f ca="1">SUMIF($F:O,"元町",O:O)</f>
        <v>0</v>
      </c>
      <c r="AG193" s="20">
        <f ca="1">SUMIF($F:P,"元町",P:P)</f>
        <v>0</v>
      </c>
      <c r="AH193" s="20">
        <f ca="1">SUMIF($F:Q,"元町",Q:Q)</f>
        <v>0</v>
      </c>
      <c r="AI193" s="20">
        <f ca="1">SUMIF($F:R,"元町",R:R)</f>
        <v>0</v>
      </c>
      <c r="AJ193" s="20">
        <f ca="1">SUMIF($F:S,"元町",S:S)</f>
        <v>0</v>
      </c>
      <c r="AK193" s="20">
        <f ca="1">SUMIF($F:T,"元町",T:T)</f>
        <v>0</v>
      </c>
    </row>
    <row r="194" spans="1:38" ht="15.5" customHeight="1">
      <c r="A194" s="3"/>
      <c r="B194" s="3"/>
      <c r="C194" s="3"/>
      <c r="D194" s="3"/>
      <c r="E194" s="4"/>
      <c r="F194" s="4"/>
      <c r="G194" s="5"/>
      <c r="H194" s="5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Z194" s="24">
        <f>COUNTIF(F:F,"元町")</f>
        <v>0</v>
      </c>
      <c r="AA194" s="20">
        <f>Z194</f>
        <v>0</v>
      </c>
      <c r="AB194" s="20">
        <f t="shared" ref="AB194:AK194" si="124">AA194</f>
        <v>0</v>
      </c>
      <c r="AC194" s="20">
        <f t="shared" si="124"/>
        <v>0</v>
      </c>
      <c r="AD194" s="20">
        <f t="shared" si="124"/>
        <v>0</v>
      </c>
      <c r="AE194" s="20">
        <f t="shared" si="124"/>
        <v>0</v>
      </c>
      <c r="AF194" s="20">
        <f t="shared" si="124"/>
        <v>0</v>
      </c>
      <c r="AG194" s="20">
        <f t="shared" si="124"/>
        <v>0</v>
      </c>
      <c r="AH194" s="20">
        <f t="shared" si="124"/>
        <v>0</v>
      </c>
      <c r="AI194" s="20">
        <f t="shared" si="124"/>
        <v>0</v>
      </c>
      <c r="AJ194" s="20">
        <f t="shared" si="124"/>
        <v>0</v>
      </c>
      <c r="AK194" s="20">
        <f t="shared" si="124"/>
        <v>0</v>
      </c>
    </row>
    <row r="195" spans="1:38" ht="15.5" customHeight="1">
      <c r="A195" s="3"/>
      <c r="B195" s="3"/>
      <c r="C195" s="3"/>
      <c r="D195" s="3"/>
      <c r="E195" s="4"/>
      <c r="F195" s="4"/>
      <c r="G195" s="5"/>
      <c r="H195" s="5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Z195" s="24" t="e">
        <f ca="1">Z193/Z194</f>
        <v>#DIV/0!</v>
      </c>
      <c r="AA195" s="24" t="e">
        <f t="shared" ref="AA195:AK195" ca="1" si="125">AA193/AA194</f>
        <v>#DIV/0!</v>
      </c>
      <c r="AB195" s="24" t="e">
        <f t="shared" ca="1" si="125"/>
        <v>#DIV/0!</v>
      </c>
      <c r="AC195" s="24" t="e">
        <f t="shared" ca="1" si="125"/>
        <v>#DIV/0!</v>
      </c>
      <c r="AD195" s="24" t="e">
        <f t="shared" ca="1" si="125"/>
        <v>#DIV/0!</v>
      </c>
      <c r="AE195" s="24" t="e">
        <f t="shared" ca="1" si="125"/>
        <v>#DIV/0!</v>
      </c>
      <c r="AF195" s="24" t="e">
        <f t="shared" ca="1" si="125"/>
        <v>#DIV/0!</v>
      </c>
      <c r="AG195" s="24" t="e">
        <f t="shared" ca="1" si="125"/>
        <v>#DIV/0!</v>
      </c>
      <c r="AH195" s="24" t="e">
        <f t="shared" ca="1" si="125"/>
        <v>#DIV/0!</v>
      </c>
      <c r="AI195" s="24" t="e">
        <f t="shared" ca="1" si="125"/>
        <v>#DIV/0!</v>
      </c>
      <c r="AJ195" s="24" t="e">
        <f t="shared" ca="1" si="125"/>
        <v>#DIV/0!</v>
      </c>
      <c r="AK195" s="24" t="e">
        <f t="shared" ca="1" si="125"/>
        <v>#DIV/0!</v>
      </c>
      <c r="AL195" s="20" t="str">
        <f>X193</f>
        <v>元町</v>
      </c>
    </row>
    <row r="196" spans="1:38" ht="15.5" customHeight="1">
      <c r="A196" s="3"/>
      <c r="B196" s="3"/>
      <c r="C196" s="3"/>
      <c r="D196" s="3"/>
      <c r="E196" s="4"/>
      <c r="F196" s="4"/>
      <c r="G196" s="5"/>
      <c r="H196" s="5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X196" s="15" t="s">
        <v>84</v>
      </c>
      <c r="Z196" s="20">
        <f ca="1">SUMIF($F:I,"諸輪",I:I)</f>
        <v>0</v>
      </c>
      <c r="AA196" s="20">
        <f ca="1">SUMIF($F:J,"諸輪",J:J)</f>
        <v>0</v>
      </c>
      <c r="AB196" s="20">
        <f ca="1">SUMIF($F:K,"諸輪",K:K)</f>
        <v>0</v>
      </c>
      <c r="AC196" s="20">
        <f ca="1">SUMIF($F:L,"諸輪",L:L)</f>
        <v>0</v>
      </c>
      <c r="AD196" s="20">
        <f ca="1">SUMIF($F:M,"諸輪",M:M)</f>
        <v>0</v>
      </c>
      <c r="AE196" s="20">
        <f ca="1">SUMIF($F:N,"諸輪",N:N)</f>
        <v>0</v>
      </c>
      <c r="AF196" s="20">
        <f ca="1">SUMIF($F:O,"諸輪",O:O)</f>
        <v>0</v>
      </c>
      <c r="AG196" s="20">
        <f ca="1">SUMIF($F:P,"諸輪",P:P)</f>
        <v>0</v>
      </c>
      <c r="AH196" s="20">
        <f ca="1">SUMIF($F:Q,"諸輪",Q:Q)</f>
        <v>0</v>
      </c>
      <c r="AI196" s="20">
        <f ca="1">SUMIF($F:R,"諸輪",R:R)</f>
        <v>0</v>
      </c>
      <c r="AJ196" s="20">
        <f ca="1">SUMIF($F:S,"諸輪",S:S)</f>
        <v>0</v>
      </c>
      <c r="AK196" s="20">
        <f ca="1">SUMIF($F:T,"諸輪",T:T)</f>
        <v>0</v>
      </c>
    </row>
    <row r="197" spans="1:38" ht="15.5" customHeight="1">
      <c r="A197" s="3"/>
      <c r="B197" s="3"/>
      <c r="C197" s="3"/>
      <c r="D197" s="3"/>
      <c r="E197" s="3"/>
      <c r="F197" s="4"/>
      <c r="G197" s="5"/>
      <c r="H197" s="5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Z197" s="24">
        <f>COUNTIF(F:F,"諸輪")</f>
        <v>0</v>
      </c>
      <c r="AA197" s="20">
        <f>Z197</f>
        <v>0</v>
      </c>
      <c r="AB197" s="20">
        <f t="shared" ref="AB197:AK197" si="126">AA197</f>
        <v>0</v>
      </c>
      <c r="AC197" s="20">
        <f t="shared" si="126"/>
        <v>0</v>
      </c>
      <c r="AD197" s="20">
        <f t="shared" si="126"/>
        <v>0</v>
      </c>
      <c r="AE197" s="20">
        <f t="shared" si="126"/>
        <v>0</v>
      </c>
      <c r="AF197" s="20">
        <f t="shared" si="126"/>
        <v>0</v>
      </c>
      <c r="AG197" s="20">
        <f t="shared" si="126"/>
        <v>0</v>
      </c>
      <c r="AH197" s="20">
        <f t="shared" si="126"/>
        <v>0</v>
      </c>
      <c r="AI197" s="20">
        <f t="shared" si="126"/>
        <v>0</v>
      </c>
      <c r="AJ197" s="20">
        <f t="shared" si="126"/>
        <v>0</v>
      </c>
      <c r="AK197" s="20">
        <f t="shared" si="126"/>
        <v>0</v>
      </c>
    </row>
    <row r="198" spans="1:38" ht="15.5" customHeight="1">
      <c r="A198" s="3"/>
      <c r="B198" s="3"/>
      <c r="C198" s="3"/>
      <c r="D198" s="3"/>
      <c r="E198" s="3"/>
      <c r="F198" s="4"/>
      <c r="G198" s="5"/>
      <c r="H198" s="5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Z198" s="24" t="e">
        <f ca="1">Z196/Z197</f>
        <v>#DIV/0!</v>
      </c>
      <c r="AA198" s="24" t="e">
        <f t="shared" ref="AA198:AK198" ca="1" si="127">AA196/AA197</f>
        <v>#DIV/0!</v>
      </c>
      <c r="AB198" s="24" t="e">
        <f t="shared" ca="1" si="127"/>
        <v>#DIV/0!</v>
      </c>
      <c r="AC198" s="24" t="e">
        <f t="shared" ca="1" si="127"/>
        <v>#DIV/0!</v>
      </c>
      <c r="AD198" s="24" t="e">
        <f t="shared" ca="1" si="127"/>
        <v>#DIV/0!</v>
      </c>
      <c r="AE198" s="24" t="e">
        <f t="shared" ca="1" si="127"/>
        <v>#DIV/0!</v>
      </c>
      <c r="AF198" s="24" t="e">
        <f t="shared" ca="1" si="127"/>
        <v>#DIV/0!</v>
      </c>
      <c r="AG198" s="24" t="e">
        <f t="shared" ca="1" si="127"/>
        <v>#DIV/0!</v>
      </c>
      <c r="AH198" s="24" t="e">
        <f t="shared" ca="1" si="127"/>
        <v>#DIV/0!</v>
      </c>
      <c r="AI198" s="24" t="e">
        <f t="shared" ca="1" si="127"/>
        <v>#DIV/0!</v>
      </c>
      <c r="AJ198" s="24" t="e">
        <f t="shared" ca="1" si="127"/>
        <v>#DIV/0!</v>
      </c>
      <c r="AK198" s="24" t="e">
        <f t="shared" ca="1" si="127"/>
        <v>#DIV/0!</v>
      </c>
      <c r="AL198" s="20" t="str">
        <f>X196</f>
        <v>諸輪</v>
      </c>
    </row>
    <row r="199" spans="1:38" ht="15.5" customHeight="1">
      <c r="A199" s="3"/>
      <c r="B199" s="3"/>
      <c r="C199" s="3"/>
      <c r="D199" s="3"/>
      <c r="E199" s="3"/>
      <c r="F199" s="3"/>
      <c r="G199" s="5"/>
      <c r="H199" s="5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X199" s="15" t="s">
        <v>85</v>
      </c>
      <c r="Z199" s="20">
        <f ca="1">SUMIF($F:I,"米津",I:I)</f>
        <v>0</v>
      </c>
      <c r="AA199" s="20">
        <f ca="1">SUMIF($F:J,"米津",J:J)</f>
        <v>0</v>
      </c>
      <c r="AB199" s="20">
        <f ca="1">SUMIF($F:K,"米津",K:K)</f>
        <v>0</v>
      </c>
      <c r="AC199" s="20">
        <f ca="1">SUMIF($F:L,"米津",L:L)</f>
        <v>0</v>
      </c>
      <c r="AD199" s="20">
        <f ca="1">SUMIF($F:M,"米津",M:M)</f>
        <v>0</v>
      </c>
      <c r="AE199" s="20">
        <f ca="1">SUMIF($F:N,"米津",N:N)</f>
        <v>0</v>
      </c>
      <c r="AF199" s="20">
        <f ca="1">SUMIF($F:O,"米津",O:O)</f>
        <v>0</v>
      </c>
      <c r="AG199" s="20">
        <f ca="1">SUMIF($F:P,"米津",P:P)</f>
        <v>0</v>
      </c>
      <c r="AH199" s="20">
        <f ca="1">SUMIF($F:Q,"米津",Q:Q)</f>
        <v>0</v>
      </c>
      <c r="AI199" s="20">
        <f ca="1">SUMIF($F:R,"米津",R:R)</f>
        <v>0</v>
      </c>
      <c r="AJ199" s="20">
        <f ca="1">SUMIF($F:S,"米津",S:S)</f>
        <v>0</v>
      </c>
      <c r="AK199" s="20">
        <f ca="1">SUMIF($F:T,"米津",T:T)</f>
        <v>0</v>
      </c>
    </row>
    <row r="200" spans="1:38" ht="15.5" customHeight="1">
      <c r="A200" s="3"/>
      <c r="B200" s="3"/>
      <c r="C200" s="3"/>
      <c r="D200" s="3"/>
      <c r="E200" s="3"/>
      <c r="F200" s="3"/>
      <c r="G200" s="5"/>
      <c r="H200" s="5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Z200" s="24">
        <f>COUNTIF(F:F,"米津")</f>
        <v>0</v>
      </c>
      <c r="AA200" s="20">
        <f>Z200</f>
        <v>0</v>
      </c>
      <c r="AB200" s="20">
        <f t="shared" ref="AB200:AK200" si="128">AA200</f>
        <v>0</v>
      </c>
      <c r="AC200" s="20">
        <f t="shared" si="128"/>
        <v>0</v>
      </c>
      <c r="AD200" s="20">
        <f t="shared" si="128"/>
        <v>0</v>
      </c>
      <c r="AE200" s="20">
        <f t="shared" si="128"/>
        <v>0</v>
      </c>
      <c r="AF200" s="20">
        <f t="shared" si="128"/>
        <v>0</v>
      </c>
      <c r="AG200" s="20">
        <f t="shared" si="128"/>
        <v>0</v>
      </c>
      <c r="AH200" s="20">
        <f t="shared" si="128"/>
        <v>0</v>
      </c>
      <c r="AI200" s="20">
        <f t="shared" si="128"/>
        <v>0</v>
      </c>
      <c r="AJ200" s="20">
        <f t="shared" si="128"/>
        <v>0</v>
      </c>
      <c r="AK200" s="20">
        <f t="shared" si="128"/>
        <v>0</v>
      </c>
    </row>
    <row r="201" spans="1:38" ht="15.5" customHeight="1">
      <c r="A201" s="4"/>
      <c r="B201" s="4"/>
      <c r="C201" s="3"/>
      <c r="D201" s="3"/>
      <c r="E201" s="3"/>
      <c r="F201" s="3"/>
      <c r="G201" s="6"/>
      <c r="H201" s="6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Z201" s="24" t="e">
        <f ca="1">Z199/Z200</f>
        <v>#DIV/0!</v>
      </c>
      <c r="AA201" s="24" t="e">
        <f t="shared" ref="AA201:AK201" ca="1" si="129">AA199/AA200</f>
        <v>#DIV/0!</v>
      </c>
      <c r="AB201" s="24" t="e">
        <f t="shared" ca="1" si="129"/>
        <v>#DIV/0!</v>
      </c>
      <c r="AC201" s="24" t="e">
        <f t="shared" ca="1" si="129"/>
        <v>#DIV/0!</v>
      </c>
      <c r="AD201" s="24" t="e">
        <f t="shared" ca="1" si="129"/>
        <v>#DIV/0!</v>
      </c>
      <c r="AE201" s="24" t="e">
        <f t="shared" ca="1" si="129"/>
        <v>#DIV/0!</v>
      </c>
      <c r="AF201" s="24" t="e">
        <f t="shared" ca="1" si="129"/>
        <v>#DIV/0!</v>
      </c>
      <c r="AG201" s="24" t="e">
        <f t="shared" ca="1" si="129"/>
        <v>#DIV/0!</v>
      </c>
      <c r="AH201" s="24" t="e">
        <f t="shared" ca="1" si="129"/>
        <v>#DIV/0!</v>
      </c>
      <c r="AI201" s="24" t="e">
        <f t="shared" ca="1" si="129"/>
        <v>#DIV/0!</v>
      </c>
      <c r="AJ201" s="24" t="e">
        <f t="shared" ca="1" si="129"/>
        <v>#DIV/0!</v>
      </c>
      <c r="AK201" s="24" t="e">
        <f t="shared" ca="1" si="129"/>
        <v>#DIV/0!</v>
      </c>
      <c r="AL201" s="20" t="str">
        <f>X199</f>
        <v>米津</v>
      </c>
    </row>
    <row r="202" spans="1:38" ht="15.5" customHeight="1">
      <c r="A202" s="3"/>
      <c r="B202" s="3"/>
      <c r="C202" s="3"/>
      <c r="D202" s="3"/>
      <c r="E202" s="3"/>
      <c r="F202" s="3"/>
      <c r="G202" s="6"/>
      <c r="H202" s="5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X202" s="15" t="s">
        <v>68</v>
      </c>
      <c r="Z202" s="20">
        <f ca="1">SUMIF($F:I,"桜井",I:I)</f>
        <v>0</v>
      </c>
      <c r="AA202" s="20">
        <f ca="1">SUMIF($F:J,"桜井",J:J)</f>
        <v>0</v>
      </c>
      <c r="AB202" s="20">
        <f ca="1">SUMIF($F:K,"桜井",K:K)</f>
        <v>0</v>
      </c>
      <c r="AC202" s="20">
        <f ca="1">SUMIF($F:L,"桜井",L:L)</f>
        <v>0</v>
      </c>
      <c r="AD202" s="20">
        <f ca="1">SUMIF($F:M,"桜井",M:M)</f>
        <v>0</v>
      </c>
      <c r="AE202" s="20">
        <f ca="1">SUMIF($F:N,"桜井",N:N)</f>
        <v>0</v>
      </c>
      <c r="AF202" s="20">
        <f ca="1">SUMIF($F:O,"桜井",O:O)</f>
        <v>0</v>
      </c>
      <c r="AG202" s="20">
        <f ca="1">SUMIF($F:P,"桜井",P:P)</f>
        <v>0</v>
      </c>
      <c r="AH202" s="20">
        <f ca="1">SUMIF($F:Q,"桜井",Q:Q)</f>
        <v>0</v>
      </c>
      <c r="AI202" s="20">
        <f ca="1">SUMIF($F:R,"桜井",R:R)</f>
        <v>0</v>
      </c>
      <c r="AJ202" s="20">
        <f ca="1">SUMIF($F:S,"桜井",S:S)</f>
        <v>0</v>
      </c>
      <c r="AK202" s="20">
        <f ca="1">SUMIF($F:T,"桜井",T:T)</f>
        <v>0</v>
      </c>
    </row>
    <row r="203" spans="1:38" ht="15.5" customHeight="1">
      <c r="A203" s="3"/>
      <c r="B203" s="3"/>
      <c r="C203" s="3"/>
      <c r="D203" s="3"/>
      <c r="E203" s="3"/>
      <c r="F203" s="3"/>
      <c r="G203" s="6"/>
      <c r="H203" s="5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Z203" s="24">
        <f>COUNTIF(F:F,"桜井")</f>
        <v>0</v>
      </c>
      <c r="AA203" s="20">
        <f>Z203</f>
        <v>0</v>
      </c>
      <c r="AB203" s="20">
        <f t="shared" ref="AB203:AK203" si="130">AA203</f>
        <v>0</v>
      </c>
      <c r="AC203" s="20">
        <f t="shared" si="130"/>
        <v>0</v>
      </c>
      <c r="AD203" s="20">
        <f t="shared" si="130"/>
        <v>0</v>
      </c>
      <c r="AE203" s="20">
        <f t="shared" si="130"/>
        <v>0</v>
      </c>
      <c r="AF203" s="20">
        <f t="shared" si="130"/>
        <v>0</v>
      </c>
      <c r="AG203" s="20">
        <f t="shared" si="130"/>
        <v>0</v>
      </c>
      <c r="AH203" s="20">
        <f t="shared" si="130"/>
        <v>0</v>
      </c>
      <c r="AI203" s="20">
        <f t="shared" si="130"/>
        <v>0</v>
      </c>
      <c r="AJ203" s="20">
        <f t="shared" si="130"/>
        <v>0</v>
      </c>
      <c r="AK203" s="20">
        <f t="shared" si="130"/>
        <v>0</v>
      </c>
    </row>
    <row r="204" spans="1:38" ht="15.5" customHeight="1">
      <c r="A204" s="3"/>
      <c r="B204" s="3"/>
      <c r="C204" s="3"/>
      <c r="D204" s="3"/>
      <c r="E204" s="3"/>
      <c r="F204" s="3"/>
      <c r="G204" s="6"/>
      <c r="H204" s="5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Z204" s="24" t="e">
        <f ca="1">Z202/Z203</f>
        <v>#DIV/0!</v>
      </c>
      <c r="AA204" s="24" t="e">
        <f t="shared" ref="AA204:AK204" ca="1" si="131">AA202/AA203</f>
        <v>#DIV/0!</v>
      </c>
      <c r="AB204" s="24" t="e">
        <f t="shared" ca="1" si="131"/>
        <v>#DIV/0!</v>
      </c>
      <c r="AC204" s="24" t="e">
        <f t="shared" ca="1" si="131"/>
        <v>#DIV/0!</v>
      </c>
      <c r="AD204" s="24" t="e">
        <f t="shared" ca="1" si="131"/>
        <v>#DIV/0!</v>
      </c>
      <c r="AE204" s="24" t="e">
        <f t="shared" ca="1" si="131"/>
        <v>#DIV/0!</v>
      </c>
      <c r="AF204" s="24" t="e">
        <f t="shared" ca="1" si="131"/>
        <v>#DIV/0!</v>
      </c>
      <c r="AG204" s="24" t="e">
        <f t="shared" ca="1" si="131"/>
        <v>#DIV/0!</v>
      </c>
      <c r="AH204" s="24" t="e">
        <f t="shared" ca="1" si="131"/>
        <v>#DIV/0!</v>
      </c>
      <c r="AI204" s="24" t="e">
        <f t="shared" ca="1" si="131"/>
        <v>#DIV/0!</v>
      </c>
      <c r="AJ204" s="24" t="e">
        <f t="shared" ca="1" si="131"/>
        <v>#DIV/0!</v>
      </c>
      <c r="AK204" s="24" t="e">
        <f t="shared" ca="1" si="131"/>
        <v>#DIV/0!</v>
      </c>
      <c r="AL204" s="20" t="str">
        <f>X202</f>
        <v>桜井</v>
      </c>
    </row>
    <row r="205" spans="1:38" ht="15.5" customHeight="1">
      <c r="A205" s="3"/>
      <c r="B205" s="3"/>
      <c r="C205" s="3"/>
      <c r="D205" s="3"/>
      <c r="E205" s="3"/>
      <c r="F205" s="3"/>
      <c r="G205" s="6"/>
      <c r="H205" s="5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</row>
    <row r="206" spans="1:38" ht="15.5" customHeight="1">
      <c r="A206" s="3"/>
      <c r="B206" s="3"/>
      <c r="C206" s="3"/>
      <c r="D206" s="3"/>
      <c r="E206" s="3"/>
      <c r="F206" s="3"/>
      <c r="G206" s="6"/>
      <c r="H206" s="5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</row>
    <row r="207" spans="1:38" ht="15.5" customHeight="1">
      <c r="A207" s="3"/>
      <c r="B207" s="3"/>
      <c r="C207" s="3"/>
      <c r="D207" s="3"/>
      <c r="E207" s="3"/>
      <c r="F207" s="3"/>
      <c r="G207" s="6"/>
      <c r="H207" s="5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</row>
    <row r="208" spans="1:38" ht="15.5" customHeight="1">
      <c r="A208" s="3"/>
      <c r="B208" s="3"/>
      <c r="C208" s="3"/>
      <c r="D208" s="3"/>
      <c r="E208" s="3"/>
      <c r="F208" s="3"/>
      <c r="G208" s="6"/>
      <c r="H208" s="5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</row>
    <row r="209" spans="1:20" ht="15.5" customHeight="1">
      <c r="A209" s="3"/>
      <c r="B209" s="3"/>
      <c r="C209" s="3"/>
      <c r="D209" s="3"/>
      <c r="E209" s="3"/>
      <c r="F209" s="3"/>
      <c r="G209" s="6"/>
      <c r="H209" s="5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</row>
    <row r="210" spans="1:20" ht="15.5" customHeight="1">
      <c r="A210" s="3"/>
      <c r="B210" s="3"/>
      <c r="C210" s="3"/>
      <c r="D210" s="3"/>
      <c r="E210" s="3"/>
      <c r="F210" s="3"/>
      <c r="G210" s="6"/>
      <c r="H210" s="5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</row>
    <row r="211" spans="1:20" ht="15.5" customHeight="1">
      <c r="A211" s="3"/>
      <c r="B211" s="3"/>
      <c r="C211" s="3"/>
      <c r="D211" s="3"/>
      <c r="E211" s="3"/>
      <c r="F211" s="3"/>
      <c r="G211" s="5"/>
      <c r="H211" s="5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</row>
    <row r="212" spans="1:20" ht="15.5" customHeight="1">
      <c r="A212" s="3"/>
      <c r="B212" s="3"/>
      <c r="C212" s="3"/>
      <c r="D212" s="3"/>
      <c r="E212" s="3"/>
      <c r="F212" s="3"/>
      <c r="G212" s="5"/>
      <c r="H212" s="5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</row>
    <row r="213" spans="1:20" ht="15.5" customHeight="1">
      <c r="A213" s="3"/>
      <c r="B213" s="3"/>
      <c r="C213" s="3"/>
      <c r="D213" s="3"/>
      <c r="E213" s="3"/>
      <c r="F213" s="3"/>
      <c r="G213" s="5"/>
      <c r="H213" s="5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</row>
    <row r="214" spans="1:20" ht="15.5" customHeight="1">
      <c r="A214" s="3"/>
      <c r="B214" s="3"/>
      <c r="C214" s="3"/>
      <c r="D214" s="3"/>
      <c r="E214" s="4"/>
      <c r="F214" s="4"/>
      <c r="G214" s="5"/>
      <c r="H214" s="5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</row>
    <row r="215" spans="1:20" ht="15.5" customHeight="1">
      <c r="A215" s="3"/>
      <c r="B215" s="3"/>
      <c r="C215" s="3"/>
      <c r="D215" s="3"/>
      <c r="E215" s="4"/>
      <c r="F215" s="4"/>
      <c r="G215" s="5"/>
      <c r="H215" s="5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</row>
    <row r="216" spans="1:20" ht="15.5" customHeight="1">
      <c r="A216" s="3"/>
      <c r="B216" s="3"/>
      <c r="C216" s="3"/>
      <c r="D216" s="3"/>
      <c r="E216" s="1"/>
      <c r="F216" s="1"/>
      <c r="G216" s="5"/>
      <c r="H216" s="5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</row>
    <row r="217" spans="1:20" ht="15.5" customHeight="1">
      <c r="A217" s="3"/>
      <c r="B217" s="3"/>
      <c r="C217" s="3"/>
      <c r="D217" s="3"/>
      <c r="E217" s="4"/>
      <c r="F217" s="4"/>
      <c r="G217" s="5"/>
      <c r="H217" s="5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</row>
    <row r="218" spans="1:20" ht="15.5" customHeight="1">
      <c r="A218" s="3"/>
      <c r="B218" s="3"/>
      <c r="C218" s="3"/>
      <c r="D218" s="3"/>
      <c r="E218" s="4"/>
      <c r="F218" s="4"/>
      <c r="G218" s="5"/>
      <c r="H218" s="5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</row>
    <row r="219" spans="1:20" ht="15.5" customHeight="1">
      <c r="A219" s="3"/>
      <c r="B219" s="3"/>
      <c r="C219" s="3"/>
      <c r="D219" s="3"/>
      <c r="E219" s="4"/>
      <c r="F219" s="4"/>
      <c r="G219" s="5"/>
      <c r="H219" s="5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</row>
    <row r="220" spans="1:20" ht="15.5" customHeight="1">
      <c r="A220" s="3"/>
      <c r="B220" s="3"/>
      <c r="C220" s="3"/>
      <c r="D220" s="3"/>
      <c r="E220" s="4"/>
      <c r="F220" s="4"/>
      <c r="G220" s="5"/>
      <c r="H220" s="5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</row>
    <row r="221" spans="1:20" ht="15.5" customHeight="1">
      <c r="A221" s="3"/>
      <c r="B221" s="3"/>
      <c r="C221" s="3"/>
      <c r="D221" s="3"/>
      <c r="E221" s="4"/>
      <c r="F221" s="4"/>
      <c r="G221" s="5"/>
      <c r="H221" s="5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</row>
    <row r="222" spans="1:20" ht="15.5" customHeight="1">
      <c r="A222" s="3"/>
      <c r="B222" s="3"/>
      <c r="C222" s="3"/>
      <c r="D222" s="3"/>
      <c r="E222" s="4"/>
      <c r="F222" s="4"/>
      <c r="G222" s="5"/>
      <c r="H222" s="5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</row>
    <row r="223" spans="1:20" ht="15.5" customHeight="1">
      <c r="A223" s="3"/>
      <c r="B223" s="3"/>
      <c r="C223" s="3"/>
      <c r="D223" s="3"/>
      <c r="E223" s="4"/>
      <c r="F223" s="4"/>
      <c r="G223" s="5"/>
      <c r="H223" s="5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</row>
    <row r="224" spans="1:20" ht="15.5" customHeight="1">
      <c r="A224" s="3"/>
      <c r="B224" s="3"/>
      <c r="C224" s="3"/>
      <c r="D224" s="3"/>
      <c r="E224" s="4"/>
      <c r="F224" s="4"/>
      <c r="G224" s="5"/>
      <c r="H224" s="5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</row>
    <row r="225" spans="1:20" ht="15.5" customHeight="1">
      <c r="A225" s="3"/>
      <c r="B225" s="3"/>
      <c r="C225" s="3"/>
      <c r="D225" s="3"/>
      <c r="E225" s="4"/>
      <c r="F225" s="4"/>
      <c r="G225" s="5"/>
      <c r="H225" s="5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</row>
    <row r="226" spans="1:20" ht="15.5" customHeight="1">
      <c r="A226" s="4"/>
      <c r="B226" s="4"/>
      <c r="C226" s="3"/>
      <c r="D226" s="3"/>
      <c r="E226" s="4"/>
      <c r="F226" s="4"/>
      <c r="G226" s="6"/>
      <c r="H226" s="6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</row>
    <row r="227" spans="1:20" ht="15.5" customHeight="1">
      <c r="A227" s="3"/>
      <c r="B227" s="3"/>
      <c r="C227" s="3"/>
      <c r="D227" s="3"/>
      <c r="E227" s="4"/>
      <c r="F227" s="4"/>
      <c r="G227" s="6"/>
      <c r="H227" s="5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</row>
    <row r="228" spans="1:20" ht="15.5" customHeight="1">
      <c r="A228" s="3"/>
      <c r="B228" s="3"/>
      <c r="C228" s="3"/>
      <c r="D228" s="3"/>
      <c r="E228" s="4"/>
      <c r="F228" s="4"/>
      <c r="G228" s="6"/>
      <c r="H228" s="5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</row>
    <row r="229" spans="1:20" ht="15.5" customHeight="1">
      <c r="A229" s="3"/>
      <c r="B229" s="3"/>
      <c r="C229" s="3"/>
      <c r="D229" s="3"/>
      <c r="E229" s="4"/>
      <c r="F229" s="4"/>
      <c r="G229" s="6"/>
      <c r="H229" s="5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</row>
    <row r="230" spans="1:20" ht="15.5" customHeight="1">
      <c r="A230" s="3"/>
      <c r="B230" s="3"/>
      <c r="C230" s="3"/>
      <c r="D230" s="3"/>
      <c r="E230" s="4"/>
      <c r="F230" s="4"/>
      <c r="G230" s="6"/>
      <c r="H230" s="5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</row>
    <row r="231" spans="1:20" ht="15.5" customHeight="1">
      <c r="A231" s="3"/>
      <c r="B231" s="3"/>
      <c r="C231" s="3"/>
      <c r="D231" s="3"/>
      <c r="E231" s="4"/>
      <c r="F231" s="4"/>
      <c r="G231" s="5"/>
      <c r="H231" s="5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</row>
    <row r="232" spans="1:20" ht="15.5" customHeight="1">
      <c r="A232" s="3"/>
      <c r="B232" s="3"/>
      <c r="C232" s="3"/>
      <c r="D232" s="3"/>
      <c r="E232" s="4"/>
      <c r="F232" s="4"/>
      <c r="G232" s="5"/>
      <c r="H232" s="5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</row>
    <row r="233" spans="1:20" ht="15.5" customHeight="1">
      <c r="A233" s="3"/>
      <c r="B233" s="3"/>
      <c r="C233" s="3"/>
      <c r="D233" s="3"/>
      <c r="E233" s="4"/>
      <c r="F233" s="4"/>
      <c r="G233" s="5"/>
      <c r="H233" s="5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</row>
    <row r="234" spans="1:20" ht="15.5" customHeight="1">
      <c r="A234" s="3"/>
      <c r="B234" s="3"/>
      <c r="C234" s="3"/>
      <c r="D234" s="3"/>
      <c r="E234" s="4"/>
      <c r="F234" s="4"/>
      <c r="G234" s="5"/>
      <c r="H234" s="5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</row>
    <row r="235" spans="1:20" ht="15.5" customHeight="1">
      <c r="A235" s="3"/>
      <c r="B235" s="3"/>
      <c r="C235" s="3"/>
      <c r="D235" s="3"/>
      <c r="E235" s="4"/>
      <c r="F235" s="4"/>
      <c r="G235" s="5"/>
      <c r="H235" s="5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</row>
    <row r="236" spans="1:20" ht="15.5" customHeight="1">
      <c r="A236" s="3"/>
      <c r="B236" s="3"/>
      <c r="C236" s="3"/>
      <c r="D236" s="3"/>
      <c r="E236" s="4"/>
      <c r="F236" s="4"/>
      <c r="G236" s="5"/>
      <c r="H236" s="5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</row>
    <row r="237" spans="1:20" ht="15.5" customHeight="1">
      <c r="A237" s="3"/>
      <c r="B237" s="3"/>
      <c r="C237" s="3"/>
      <c r="D237" s="3"/>
      <c r="E237" s="4"/>
      <c r="F237" s="4"/>
      <c r="G237" s="5"/>
      <c r="H237" s="5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</row>
    <row r="238" spans="1:20" ht="15.5" customHeight="1">
      <c r="A238" s="3"/>
      <c r="B238" s="3"/>
      <c r="C238" s="3"/>
      <c r="D238" s="3"/>
      <c r="E238" s="4"/>
      <c r="F238" s="4"/>
      <c r="G238" s="5"/>
      <c r="H238" s="5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</row>
    <row r="239" spans="1:20" ht="15.5" customHeight="1">
      <c r="A239" s="3"/>
      <c r="B239" s="3"/>
      <c r="C239" s="3"/>
      <c r="D239" s="3"/>
      <c r="E239" s="4"/>
      <c r="F239" s="4"/>
      <c r="G239" s="5"/>
      <c r="H239" s="5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</row>
    <row r="240" spans="1:20" ht="15.5" customHeight="1">
      <c r="A240" s="3"/>
      <c r="B240" s="3"/>
      <c r="C240" s="3"/>
      <c r="D240" s="3"/>
      <c r="E240" s="4"/>
      <c r="F240" s="4"/>
      <c r="G240" s="5"/>
      <c r="H240" s="5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</row>
    <row r="241" spans="1:20" ht="15.5" customHeight="1">
      <c r="A241" s="3"/>
      <c r="B241" s="3"/>
      <c r="C241" s="3"/>
      <c r="D241" s="3"/>
      <c r="E241" s="3"/>
      <c r="F241" s="3"/>
      <c r="G241" s="5"/>
      <c r="H241" s="5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</row>
    <row r="242" spans="1:20" ht="15.5" customHeight="1">
      <c r="A242" s="3"/>
      <c r="B242" s="3"/>
      <c r="C242" s="3"/>
      <c r="D242" s="3"/>
      <c r="E242" s="3"/>
      <c r="F242" s="3"/>
      <c r="G242" s="5"/>
      <c r="H242" s="5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</row>
    <row r="243" spans="1:20" ht="15.5" customHeight="1">
      <c r="A243" s="3"/>
      <c r="B243" s="3"/>
      <c r="C243" s="3"/>
      <c r="D243" s="3"/>
      <c r="E243" s="3"/>
      <c r="F243" s="3"/>
      <c r="G243" s="5"/>
      <c r="H243" s="5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</row>
    <row r="244" spans="1:20" ht="15.5" customHeight="1">
      <c r="A244" s="3"/>
      <c r="B244" s="3"/>
      <c r="C244" s="3"/>
      <c r="D244" s="3"/>
      <c r="E244" s="3"/>
      <c r="F244" s="3"/>
      <c r="G244" s="5"/>
      <c r="H244" s="5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</row>
    <row r="245" spans="1:20" ht="15.5" customHeight="1">
      <c r="A245" s="3"/>
      <c r="B245" s="3"/>
      <c r="C245" s="3"/>
      <c r="D245" s="3"/>
      <c r="E245" s="3"/>
      <c r="F245" s="3"/>
      <c r="G245" s="5"/>
      <c r="H245" s="5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</row>
    <row r="246" spans="1:20" ht="15.5" customHeight="1">
      <c r="A246" s="4"/>
      <c r="B246" s="4"/>
      <c r="C246" s="3"/>
      <c r="D246" s="3"/>
      <c r="E246" s="3"/>
      <c r="F246" s="3"/>
      <c r="G246" s="6"/>
      <c r="H246" s="6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</row>
    <row r="247" spans="1:20" ht="15.5" customHeight="1">
      <c r="A247" s="3"/>
      <c r="B247" s="3"/>
      <c r="C247" s="3"/>
      <c r="D247" s="3"/>
      <c r="E247" s="3"/>
      <c r="F247" s="3"/>
      <c r="G247" s="6"/>
      <c r="H247" s="5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</row>
    <row r="248" spans="1:20" ht="15.5" customHeight="1">
      <c r="A248" s="3"/>
      <c r="B248" s="3"/>
      <c r="C248" s="3"/>
      <c r="D248" s="3"/>
      <c r="E248" s="3"/>
      <c r="F248" s="3"/>
      <c r="G248" s="6"/>
      <c r="H248" s="5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</row>
    <row r="249" spans="1:20" ht="15.5" customHeight="1">
      <c r="A249" s="3"/>
      <c r="B249" s="3"/>
      <c r="C249" s="3"/>
      <c r="D249" s="3"/>
      <c r="E249" s="3"/>
      <c r="F249" s="3"/>
      <c r="G249" s="6"/>
      <c r="H249" s="5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</row>
    <row r="250" spans="1:20" ht="15.5" customHeight="1">
      <c r="A250" s="3"/>
      <c r="B250" s="3"/>
      <c r="C250" s="3"/>
      <c r="D250" s="3"/>
      <c r="E250" s="3"/>
      <c r="F250" s="3"/>
      <c r="G250" s="6"/>
      <c r="H250" s="5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</row>
    <row r="251" spans="1:20" ht="15.5" customHeight="1">
      <c r="A251" s="3"/>
      <c r="B251" s="3"/>
      <c r="C251" s="3"/>
      <c r="D251" s="3"/>
      <c r="E251" s="3"/>
      <c r="F251" s="3"/>
      <c r="G251" s="5"/>
      <c r="H251" s="5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</row>
    <row r="252" spans="1:20" ht="15.5" customHeight="1">
      <c r="A252" s="3"/>
      <c r="B252" s="3"/>
      <c r="C252" s="3"/>
      <c r="D252" s="3"/>
      <c r="E252" s="3"/>
      <c r="F252" s="3"/>
      <c r="G252" s="5"/>
      <c r="H252" s="5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</row>
    <row r="253" spans="1:20" ht="15.5" customHeight="1">
      <c r="A253" s="3"/>
      <c r="B253" s="3"/>
      <c r="C253" s="3"/>
      <c r="D253" s="3"/>
      <c r="E253" s="3"/>
      <c r="F253" s="3"/>
      <c r="G253" s="5"/>
      <c r="H253" s="5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</row>
    <row r="254" spans="1:20" ht="15.5" customHeight="1">
      <c r="A254" s="3"/>
      <c r="B254" s="3"/>
      <c r="C254" s="3"/>
      <c r="D254" s="3"/>
      <c r="E254" s="3"/>
      <c r="F254" s="3"/>
      <c r="G254" s="5"/>
      <c r="H254" s="5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</row>
    <row r="255" spans="1:20" ht="15.5" customHeight="1">
      <c r="A255" s="3"/>
      <c r="B255" s="3"/>
      <c r="C255" s="3"/>
      <c r="D255" s="3"/>
      <c r="E255" s="3"/>
      <c r="F255" s="3"/>
      <c r="G255" s="5"/>
      <c r="H255" s="5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</row>
    <row r="256" spans="1:20" ht="15.5" customHeight="1">
      <c r="A256" s="3"/>
      <c r="B256" s="3"/>
      <c r="C256" s="3"/>
      <c r="D256" s="3"/>
      <c r="E256" s="4"/>
      <c r="F256" s="4"/>
      <c r="G256" s="5"/>
      <c r="H256" s="5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</row>
    <row r="257" spans="1:20" ht="15.5" customHeight="1">
      <c r="A257" s="3"/>
      <c r="B257" s="3"/>
      <c r="C257" s="3"/>
      <c r="D257" s="3"/>
      <c r="E257" s="4"/>
      <c r="F257" s="4"/>
      <c r="G257" s="5"/>
      <c r="H257" s="5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</row>
    <row r="258" spans="1:20" ht="15.5" customHeight="1">
      <c r="A258" s="3"/>
      <c r="B258" s="3"/>
      <c r="C258" s="3"/>
      <c r="D258" s="3"/>
      <c r="E258" s="4"/>
      <c r="F258" s="4"/>
      <c r="G258" s="5"/>
      <c r="H258" s="5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</row>
    <row r="259" spans="1:20" ht="15.5" customHeight="1">
      <c r="A259" s="3"/>
      <c r="B259" s="3"/>
      <c r="C259" s="3"/>
      <c r="D259" s="3"/>
      <c r="E259" s="4"/>
      <c r="F259" s="4"/>
      <c r="G259" s="5"/>
      <c r="H259" s="5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</row>
    <row r="260" spans="1:20" ht="15.5" customHeight="1">
      <c r="A260" s="3"/>
      <c r="B260" s="3"/>
      <c r="C260" s="3"/>
      <c r="D260" s="3"/>
      <c r="E260" s="3"/>
      <c r="F260" s="3"/>
      <c r="G260" s="5"/>
      <c r="H260" s="5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</row>
    <row r="261" spans="1:20" ht="15.5" customHeight="1">
      <c r="A261" s="3"/>
      <c r="B261" s="3"/>
      <c r="C261" s="3"/>
      <c r="D261" s="3"/>
      <c r="E261" s="3"/>
      <c r="F261" s="3"/>
      <c r="G261" s="5"/>
      <c r="H261" s="5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</row>
    <row r="262" spans="1:20" ht="15.5" customHeight="1">
      <c r="A262" s="3"/>
      <c r="B262" s="3"/>
      <c r="C262" s="3"/>
      <c r="D262" s="3"/>
      <c r="E262" s="3"/>
      <c r="F262" s="3"/>
      <c r="G262" s="5"/>
      <c r="H262" s="5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</row>
    <row r="263" spans="1:20" ht="15.5" customHeight="1">
      <c r="A263" s="3"/>
      <c r="B263" s="3"/>
      <c r="C263" s="3"/>
      <c r="D263" s="3"/>
      <c r="E263" s="3"/>
      <c r="F263" s="3"/>
      <c r="G263" s="5"/>
      <c r="H263" s="5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</row>
    <row r="264" spans="1:20" ht="15.5" customHeight="1">
      <c r="A264" s="3"/>
      <c r="B264" s="3"/>
      <c r="C264" s="3"/>
      <c r="D264" s="3"/>
      <c r="E264" s="3"/>
      <c r="F264" s="3"/>
      <c r="G264" s="5"/>
      <c r="H264" s="5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</row>
    <row r="265" spans="1:20" ht="15.5" customHeight="1">
      <c r="A265" s="3"/>
      <c r="B265" s="3"/>
      <c r="C265" s="3"/>
      <c r="D265" s="3"/>
      <c r="E265" s="3"/>
      <c r="F265" s="3"/>
      <c r="G265" s="5"/>
      <c r="H265" s="5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</row>
    <row r="266" spans="1:20" ht="15.5" customHeight="1">
      <c r="A266" s="3"/>
      <c r="B266" s="3"/>
      <c r="C266" s="3"/>
      <c r="D266" s="3"/>
      <c r="E266" s="3"/>
      <c r="F266" s="3"/>
      <c r="G266" s="5"/>
      <c r="H266" s="5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</row>
    <row r="267" spans="1:20" ht="15.5" customHeight="1">
      <c r="A267" s="3"/>
      <c r="B267" s="3"/>
      <c r="C267" s="3"/>
      <c r="D267" s="3"/>
      <c r="E267" s="3"/>
      <c r="F267" s="3"/>
      <c r="G267" s="5"/>
      <c r="H267" s="5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</row>
    <row r="268" spans="1:20" ht="15.5" customHeight="1">
      <c r="A268" s="3"/>
      <c r="B268" s="3"/>
      <c r="C268" s="3"/>
      <c r="D268" s="3"/>
      <c r="E268" s="3"/>
      <c r="F268" s="3"/>
      <c r="G268" s="5"/>
      <c r="H268" s="5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</row>
    <row r="269" spans="1:20" ht="15.5" customHeight="1">
      <c r="A269" s="3"/>
      <c r="B269" s="3"/>
      <c r="C269" s="3"/>
      <c r="D269" s="3"/>
      <c r="E269" s="3"/>
      <c r="F269" s="3"/>
      <c r="G269" s="5"/>
      <c r="H269" s="5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</row>
    <row r="270" spans="1:20" ht="15.5" customHeight="1">
      <c r="A270" s="3"/>
      <c r="B270" s="3"/>
      <c r="C270" s="3"/>
      <c r="D270" s="3"/>
      <c r="E270" s="3"/>
      <c r="F270" s="3"/>
      <c r="G270" s="5"/>
      <c r="H270" s="5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</row>
    <row r="271" spans="1:20" ht="15.5" customHeight="1">
      <c r="A271" s="3"/>
      <c r="B271" s="3"/>
      <c r="C271" s="3"/>
      <c r="D271" s="3"/>
      <c r="E271" s="3"/>
      <c r="F271" s="3"/>
      <c r="G271" s="5"/>
      <c r="H271" s="5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</row>
    <row r="272" spans="1:20" ht="15.5" customHeight="1">
      <c r="A272" s="3"/>
      <c r="B272" s="3"/>
      <c r="C272" s="3"/>
      <c r="D272" s="3"/>
      <c r="E272" s="3"/>
      <c r="F272" s="3"/>
      <c r="G272" s="5"/>
      <c r="H272" s="5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</row>
    <row r="273" spans="1:20" ht="15.5" customHeight="1">
      <c r="A273" s="3"/>
      <c r="B273" s="3"/>
      <c r="C273" s="3"/>
      <c r="D273" s="3"/>
      <c r="E273" s="3"/>
      <c r="F273" s="4"/>
      <c r="G273" s="5"/>
      <c r="H273" s="5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</row>
    <row r="274" spans="1:20" ht="15.5" customHeight="1">
      <c r="A274" s="3"/>
      <c r="B274" s="3"/>
      <c r="C274" s="3"/>
      <c r="D274" s="3"/>
      <c r="E274" s="3"/>
      <c r="F274" s="4"/>
      <c r="G274" s="5"/>
      <c r="H274" s="5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</row>
    <row r="275" spans="1:20" ht="15.5" customHeight="1">
      <c r="A275" s="3"/>
      <c r="B275" s="3"/>
      <c r="C275" s="3"/>
      <c r="D275" s="3"/>
      <c r="E275" s="3"/>
      <c r="F275" s="4"/>
      <c r="G275" s="5"/>
      <c r="H275" s="5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</row>
    <row r="276" spans="1:20" ht="15.5" customHeight="1">
      <c r="A276" s="3"/>
      <c r="B276" s="3"/>
      <c r="C276" s="3"/>
      <c r="D276" s="3"/>
      <c r="E276" s="3"/>
      <c r="F276" s="4"/>
      <c r="G276" s="5"/>
      <c r="H276" s="5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</row>
    <row r="277" spans="1:20" ht="15.5" customHeight="1">
      <c r="A277" s="3"/>
      <c r="B277" s="3"/>
      <c r="C277" s="3"/>
      <c r="D277" s="3"/>
      <c r="E277" s="3"/>
      <c r="F277" s="4"/>
      <c r="G277" s="5"/>
      <c r="H277" s="5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</row>
    <row r="278" spans="1:20" ht="15.5" customHeight="1">
      <c r="A278" s="3"/>
      <c r="B278" s="3"/>
      <c r="C278" s="3"/>
      <c r="D278" s="3"/>
      <c r="E278" s="3"/>
      <c r="F278" s="4"/>
      <c r="G278" s="5"/>
      <c r="H278" s="5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</row>
    <row r="279" spans="1:20" ht="15.5" customHeight="1">
      <c r="A279" s="3"/>
      <c r="B279" s="3"/>
      <c r="C279" s="3"/>
      <c r="D279" s="3"/>
      <c r="E279" s="3"/>
      <c r="F279" s="4"/>
      <c r="G279" s="5"/>
      <c r="H279" s="5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</row>
    <row r="280" spans="1:20" ht="15.5" customHeight="1">
      <c r="A280" s="3"/>
      <c r="B280" s="3"/>
      <c r="C280" s="3"/>
      <c r="D280" s="3"/>
      <c r="E280" s="3"/>
      <c r="F280" s="4"/>
      <c r="G280" s="5"/>
      <c r="H280" s="5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</row>
    <row r="281" spans="1:20" ht="15.5" customHeight="1">
      <c r="A281" s="3"/>
      <c r="B281" s="3"/>
      <c r="C281" s="3"/>
      <c r="D281" s="3"/>
      <c r="E281" s="3"/>
      <c r="F281" s="4"/>
      <c r="G281" s="5"/>
      <c r="H281" s="5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</row>
    <row r="282" spans="1:20" ht="15.5" customHeight="1">
      <c r="A282" s="3"/>
      <c r="B282" s="3"/>
      <c r="C282" s="3"/>
      <c r="D282" s="3"/>
      <c r="E282" s="3"/>
      <c r="F282" s="4"/>
      <c r="G282" s="5"/>
      <c r="H282" s="5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</row>
    <row r="283" spans="1:20" ht="15.5" customHeight="1">
      <c r="A283" s="3"/>
      <c r="B283" s="3"/>
      <c r="C283" s="3"/>
      <c r="D283" s="3"/>
      <c r="E283" s="3"/>
      <c r="F283" s="4"/>
      <c r="G283" s="5"/>
      <c r="H283" s="5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</row>
    <row r="284" spans="1:20" ht="15.5" customHeight="1">
      <c r="A284" s="3"/>
      <c r="B284" s="3"/>
      <c r="C284" s="3"/>
      <c r="D284" s="3"/>
      <c r="E284" s="3"/>
      <c r="F284" s="3"/>
      <c r="G284" s="5"/>
      <c r="H284" s="5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</row>
    <row r="285" spans="1:20" ht="15.5" customHeight="1">
      <c r="A285" s="3"/>
      <c r="B285" s="3"/>
      <c r="C285" s="3"/>
      <c r="D285" s="3"/>
      <c r="E285" s="3"/>
      <c r="F285" s="3"/>
      <c r="G285" s="5"/>
      <c r="H285" s="5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</row>
    <row r="286" spans="1:20" ht="15.5" customHeight="1">
      <c r="A286" s="3"/>
      <c r="B286" s="3"/>
      <c r="C286" s="3"/>
      <c r="D286" s="3"/>
      <c r="E286" s="3"/>
      <c r="F286" s="3"/>
      <c r="G286" s="5"/>
      <c r="H286" s="5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</row>
    <row r="287" spans="1:20" ht="15.5" customHeight="1">
      <c r="A287" s="3"/>
      <c r="B287" s="3"/>
      <c r="C287" s="3"/>
      <c r="D287" s="3"/>
      <c r="E287" s="3"/>
      <c r="F287" s="3"/>
      <c r="G287" s="5"/>
      <c r="H287" s="5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</row>
    <row r="288" spans="1:20" ht="15.5" customHeight="1">
      <c r="A288" s="3"/>
      <c r="B288" s="3"/>
      <c r="C288" s="3"/>
      <c r="D288" s="3"/>
      <c r="E288" s="3"/>
      <c r="F288" s="9"/>
      <c r="G288" s="5"/>
      <c r="H288" s="5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</row>
    <row r="289" spans="1:20" ht="15.5" customHeight="1">
      <c r="A289" s="3"/>
      <c r="B289" s="3"/>
      <c r="C289" s="3"/>
      <c r="D289" s="3"/>
      <c r="E289" s="3"/>
      <c r="F289" s="3"/>
      <c r="G289" s="5"/>
      <c r="H289" s="5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</row>
    <row r="290" spans="1:20" ht="15.5" customHeight="1">
      <c r="A290" s="3"/>
      <c r="B290" s="3"/>
      <c r="C290" s="3"/>
      <c r="D290" s="3"/>
      <c r="E290" s="3"/>
      <c r="F290" s="3"/>
      <c r="G290" s="5"/>
      <c r="H290" s="5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</row>
    <row r="291" spans="1:20" ht="15.5" customHeight="1">
      <c r="A291" s="3"/>
      <c r="B291" s="3"/>
      <c r="C291" s="3"/>
      <c r="D291" s="3"/>
      <c r="E291" s="3"/>
      <c r="F291" s="3"/>
      <c r="G291" s="5"/>
      <c r="H291" s="5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</row>
    <row r="292" spans="1:20" ht="15.5" customHeight="1">
      <c r="A292" s="3"/>
      <c r="B292" s="3"/>
      <c r="C292" s="3"/>
      <c r="D292" s="3"/>
      <c r="E292" s="3"/>
      <c r="F292" s="3"/>
      <c r="G292" s="5"/>
      <c r="H292" s="5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</row>
    <row r="293" spans="1:20" ht="15.5" customHeight="1">
      <c r="A293" s="3"/>
      <c r="B293" s="3"/>
      <c r="C293" s="3"/>
      <c r="D293" s="3"/>
      <c r="E293" s="3"/>
      <c r="F293" s="3"/>
      <c r="G293" s="5"/>
      <c r="H293" s="5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</row>
    <row r="294" spans="1:20" ht="15.5" customHeight="1">
      <c r="A294" s="3"/>
      <c r="B294" s="3"/>
      <c r="C294" s="3"/>
      <c r="D294" s="3"/>
      <c r="E294" s="3"/>
      <c r="F294" s="3"/>
      <c r="G294" s="5"/>
      <c r="H294" s="5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</row>
    <row r="295" spans="1:20" ht="15.5" customHeight="1">
      <c r="A295" s="3"/>
      <c r="B295" s="3"/>
      <c r="C295" s="3"/>
      <c r="D295" s="3"/>
      <c r="E295" s="3"/>
      <c r="F295" s="3"/>
      <c r="G295" s="5"/>
      <c r="H295" s="5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</row>
  </sheetData>
  <autoFilter ref="A2:AL2" xr:uid="{0F95C610-68EA-8B47-BE04-19EE2CDF6B65}"/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２０１７</vt:lpstr>
      <vt:lpstr>２０１８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akio suzuki</dc:creator>
  <cp:lastModifiedBy>akio suzuki</cp:lastModifiedBy>
  <dcterms:created xsi:type="dcterms:W3CDTF">2018-02-16T08:44:44Z</dcterms:created>
  <dcterms:modified xsi:type="dcterms:W3CDTF">2018-07-21T09:11:01Z</dcterms:modified>
</cp:coreProperties>
</file>